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5440" windowHeight="15840"/>
  </bookViews>
  <sheets>
    <sheet name="Organizzativa" sheetId="1" r:id="rId1"/>
    <sheet name="Foglio3" sheetId="3" r:id="rId2"/>
  </sheets>
  <definedNames>
    <definedName name="_xlnm.Print_Area" localSheetId="0">Organizzativa!$B$2:$AH$52</definedName>
  </definedNames>
  <calcPr calcId="181029"/>
</workbook>
</file>

<file path=xl/calcChain.xml><?xml version="1.0" encoding="utf-8"?>
<calcChain xmlns="http://schemas.openxmlformats.org/spreadsheetml/2006/main">
  <c r="X12" i="1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11"/>
  <c r="Z48" l="1"/>
  <c r="AA47"/>
  <c r="AD47" s="1"/>
  <c r="Q47"/>
  <c r="AA46"/>
  <c r="AF46" s="1"/>
  <c r="Q46"/>
  <c r="AA45"/>
  <c r="AD45" s="1"/>
  <c r="Q45"/>
  <c r="AA44"/>
  <c r="AF44" s="1"/>
  <c r="Q44"/>
  <c r="AA43"/>
  <c r="AD43" s="1"/>
  <c r="AA42"/>
  <c r="AF42" s="1"/>
  <c r="AA41"/>
  <c r="AD41" s="1"/>
  <c r="AA40"/>
  <c r="AF40" s="1"/>
  <c r="AA39"/>
  <c r="AD39" s="1"/>
  <c r="AA38"/>
  <c r="AF38" s="1"/>
  <c r="AA37"/>
  <c r="AD37" s="1"/>
  <c r="AA36"/>
  <c r="AF36" s="1"/>
  <c r="AA35"/>
  <c r="AF35" s="1"/>
  <c r="AA34"/>
  <c r="AD34" s="1"/>
  <c r="AA33"/>
  <c r="AF33" s="1"/>
  <c r="AA32"/>
  <c r="AD32" s="1"/>
  <c r="AA31"/>
  <c r="AF31" s="1"/>
  <c r="AA29"/>
  <c r="AD29" s="1"/>
  <c r="AA28"/>
  <c r="AD28" s="1"/>
  <c r="AA27"/>
  <c r="AF27" s="1"/>
  <c r="AA24"/>
  <c r="AD24" s="1"/>
  <c r="AA23"/>
  <c r="AF23" s="1"/>
  <c r="AA22"/>
  <c r="AG22" s="1"/>
  <c r="AA20"/>
  <c r="AG20" s="1"/>
  <c r="AA19"/>
  <c r="AD19" s="1"/>
  <c r="AA18"/>
  <c r="AF18" s="1"/>
  <c r="AA17"/>
  <c r="AF17" s="1"/>
  <c r="AA16"/>
  <c r="AG16" s="1"/>
  <c r="AA15"/>
  <c r="AD15" s="1"/>
  <c r="AA14"/>
  <c r="AF14" s="1"/>
  <c r="AA13"/>
  <c r="AF13" s="1"/>
  <c r="AA12"/>
  <c r="AG12" s="1"/>
  <c r="AA11"/>
  <c r="AD11" s="1"/>
  <c r="AE19" l="1"/>
  <c r="AC15"/>
  <c r="AE15"/>
  <c r="Y22"/>
  <c r="AE13"/>
  <c r="AC31"/>
  <c r="AK27"/>
  <c r="AD31"/>
  <c r="AD13"/>
  <c r="AE17"/>
  <c r="AC38"/>
  <c r="AG28"/>
  <c r="Y35"/>
  <c r="AJ38"/>
  <c r="AD38"/>
  <c r="AJ31"/>
  <c r="AC19"/>
  <c r="AK38"/>
  <c r="AC42"/>
  <c r="AC11"/>
  <c r="AC27"/>
  <c r="Y40"/>
  <c r="Y44"/>
  <c r="AJ27"/>
  <c r="AD27"/>
  <c r="AC33"/>
  <c r="AD42"/>
  <c r="AC43"/>
  <c r="AJ33"/>
  <c r="AD33"/>
  <c r="AE43"/>
  <c r="AE40"/>
  <c r="Y46"/>
  <c r="AE27"/>
  <c r="AK31"/>
  <c r="AE31"/>
  <c r="Y33"/>
  <c r="AE33"/>
  <c r="AC34"/>
  <c r="AC39"/>
  <c r="AC40"/>
  <c r="AG43"/>
  <c r="AC44"/>
  <c r="AC45"/>
  <c r="AC47"/>
  <c r="AK11"/>
  <c r="Y34"/>
  <c r="AE34"/>
  <c r="AD40"/>
  <c r="Y45"/>
  <c r="AE45"/>
  <c r="Y47"/>
  <c r="Q48"/>
  <c r="AE11"/>
  <c r="AG13"/>
  <c r="AC24"/>
  <c r="AG35"/>
  <c r="AG46"/>
  <c r="AG17"/>
  <c r="X48"/>
  <c r="AG11"/>
  <c r="AD12"/>
  <c r="AC13"/>
  <c r="AG15"/>
  <c r="AD16"/>
  <c r="AC17"/>
  <c r="AG19"/>
  <c r="AD20"/>
  <c r="AD22"/>
  <c r="AE24"/>
  <c r="AG27"/>
  <c r="AC28"/>
  <c r="AG31"/>
  <c r="AG33"/>
  <c r="AG34"/>
  <c r="AC35"/>
  <c r="AK35"/>
  <c r="AD36"/>
  <c r="AC37"/>
  <c r="Y38"/>
  <c r="AE38"/>
  <c r="Y39"/>
  <c r="AE39"/>
  <c r="AG40"/>
  <c r="AC41"/>
  <c r="Y42"/>
  <c r="AE42"/>
  <c r="AD44"/>
  <c r="AG45"/>
  <c r="AC46"/>
  <c r="AE47"/>
  <c r="AD17"/>
  <c r="Y23"/>
  <c r="AG24"/>
  <c r="AE28"/>
  <c r="AD35"/>
  <c r="AJ35"/>
  <c r="AE37"/>
  <c r="AG38"/>
  <c r="AG39"/>
  <c r="Y41"/>
  <c r="AE41"/>
  <c r="AG42"/>
  <c r="AE44"/>
  <c r="AD46"/>
  <c r="AG47"/>
  <c r="Y32"/>
  <c r="AK33"/>
  <c r="AE35"/>
  <c r="AG37"/>
  <c r="AG41"/>
  <c r="Y43"/>
  <c r="AG44"/>
  <c r="AE46"/>
  <c r="AF11"/>
  <c r="AE12"/>
  <c r="AC14"/>
  <c r="AG14"/>
  <c r="AF15"/>
  <c r="AE16"/>
  <c r="AC18"/>
  <c r="AG18"/>
  <c r="AF19"/>
  <c r="AE20"/>
  <c r="AE22"/>
  <c r="AC23"/>
  <c r="AG23"/>
  <c r="AF24"/>
  <c r="AF28"/>
  <c r="AE29"/>
  <c r="AE32"/>
  <c r="AF34"/>
  <c r="AC36"/>
  <c r="AG36"/>
  <c r="AF37"/>
  <c r="AF39"/>
  <c r="AF41"/>
  <c r="AF43"/>
  <c r="AF45"/>
  <c r="AF47"/>
  <c r="AD14"/>
  <c r="AD18"/>
  <c r="AF20"/>
  <c r="AF32"/>
  <c r="AF12"/>
  <c r="AF16"/>
  <c r="AF22"/>
  <c r="AD23"/>
  <c r="AF29"/>
  <c r="Y11"/>
  <c r="AJ11"/>
  <c r="AC12"/>
  <c r="AE14"/>
  <c r="AC16"/>
  <c r="AE18"/>
  <c r="AC20"/>
  <c r="AC22"/>
  <c r="AE23"/>
  <c r="AC29"/>
  <c r="AG29"/>
  <c r="AC32"/>
  <c r="AG32"/>
  <c r="AE36"/>
  <c r="AL33" l="1"/>
  <c r="AL31"/>
  <c r="AL27"/>
  <c r="AL38"/>
  <c r="AD49"/>
  <c r="AL35"/>
  <c r="AE49"/>
  <c r="AG49"/>
  <c r="AK48"/>
  <c r="AF49"/>
  <c r="AJ48"/>
  <c r="AL11"/>
  <c r="Y48"/>
  <c r="AH49" l="1"/>
  <c r="AE51" s="1"/>
  <c r="AL48"/>
  <c r="Z37"/>
  <c r="Z28"/>
  <c r="Z24"/>
  <c r="Z15"/>
  <c r="Z36"/>
  <c r="Z18"/>
  <c r="Z14"/>
  <c r="Z31"/>
  <c r="Z27"/>
  <c r="Z17"/>
  <c r="Z13"/>
  <c r="Z29"/>
  <c r="Z20"/>
  <c r="Z16"/>
  <c r="Z12"/>
  <c r="Z19"/>
  <c r="Z33"/>
  <c r="Z39"/>
  <c r="Z23"/>
  <c r="Z44"/>
  <c r="Z22"/>
  <c r="Z34"/>
  <c r="Z42"/>
  <c r="Z43"/>
  <c r="Z40"/>
  <c r="Z47"/>
  <c r="Z32"/>
  <c r="Z46"/>
  <c r="Z45"/>
  <c r="Z38"/>
  <c r="Z41"/>
  <c r="Z35"/>
  <c r="Z11"/>
  <c r="AM11" l="1"/>
  <c r="AM38"/>
  <c r="AM33"/>
  <c r="AM31"/>
  <c r="AM27"/>
  <c r="AM35"/>
  <c r="AM48" l="1"/>
</calcChain>
</file>

<file path=xl/sharedStrings.xml><?xml version="1.0" encoding="utf-8"?>
<sst xmlns="http://schemas.openxmlformats.org/spreadsheetml/2006/main" count="324" uniqueCount="170">
  <si>
    <t>COMPORTAMENTO</t>
  </si>
  <si>
    <t>OGGETTO DELLA MISURAZIONE</t>
  </si>
  <si>
    <t>A -  Traduzione operativa dei piani e programmi della politica:</t>
  </si>
  <si>
    <t>A - Capacità di declinare in obiettivi concreti i piani e i programmi della politica;</t>
  </si>
  <si>
    <t>D -  Innovatività:</t>
  </si>
  <si>
    <t xml:space="preserve">D -  iniziativa e propositività;
 capacità di risolvere i problemi;
 autonomia; 
 capacità di cogliere le opportunità delle innovazioni tecnologiche; 
 capacità di definire regole e modalità operative nuove;
 introduzione di strumenti gestionali innovativi;
</t>
  </si>
  <si>
    <t>Programmazione Performance Organizzativa 2019</t>
  </si>
  <si>
    <t>Peso Assegnato</t>
  </si>
  <si>
    <t>Peso Assoluto Obiettivo</t>
  </si>
  <si>
    <t>Peso % Obiettivo</t>
  </si>
  <si>
    <t>Fornule</t>
  </si>
  <si>
    <t>Risultato (%)</t>
  </si>
  <si>
    <t>Valutazione del risultato ottenuto - Percentuali di conseguimento</t>
  </si>
  <si>
    <t>NOTE</t>
  </si>
  <si>
    <t>E -  Gestione risorse economiche</t>
  </si>
  <si>
    <t xml:space="preserve">E -  capacità di standardizzare le procedure, finalizzandole al recupero dell’efficienza;
 rispetto dei vincoli finanziari;
 capacità di orientare e controllare l’efficienza e l’economicità dei servizi affidati a soggetti esterni all’organizzazione;
</t>
  </si>
  <si>
    <t>Giunta</t>
  </si>
  <si>
    <t>Dirigenti/Responsabili</t>
  </si>
  <si>
    <t>F - Orientamento alla qualità dei servizi</t>
  </si>
  <si>
    <t xml:space="preserve">F -  rispetto dei termini dei procedimenti
 presidio delle attività: comprensione e rimozione delle cause degli scostamenti dagli standard di servizio  rispettando i criteri quali – quantitativi;
 capacità di programmare e definire adeguati standard rispetto ai servizi erogati;
 capacità di organizzare e gestire i processi di lavoro per il raggiungimento degli obiettivi controllandone l’andamento;
 gestione efficace del tempo di lavoro rispetto agli obiettivi e supervisione della gestione del tempo di lavoro dei propri collaboratori; 
 capacità di limitare il contenzioso;
 capacità di orientare e controllare la qualità dei servizi affidati a soggetti esterni all’organizzazione;
</t>
  </si>
  <si>
    <t>Importanza</t>
  </si>
  <si>
    <t>Impatto Esterno</t>
  </si>
  <si>
    <t>Esito</t>
  </si>
  <si>
    <t>Complessità</t>
  </si>
  <si>
    <t>Realizzabilità</t>
  </si>
  <si>
    <t>0% ÷ 20%</t>
  </si>
  <si>
    <t>21% ÷ 50%</t>
  </si>
  <si>
    <t xml:space="preserve"> 51% ÷ 70%</t>
  </si>
  <si>
    <t xml:space="preserve"> 71%÷90%</t>
  </si>
  <si>
    <t>91% ÷100%</t>
  </si>
  <si>
    <t>H -  Integrazione con gli amministratori su obiettivi assegnati, con i colleghi su obiettivi comuni</t>
  </si>
  <si>
    <t xml:space="preserve">H -   Capacità di creare occasioni di scambio e mantenere rapporti attivi e costruttivi con i colleghi e con gli amministratori;
 Capacità di prevenire ed individuare i momenti di difficoltà e fornire contributi concreti per il loro superamento; 
 Capacità di comprendere le divergenze e prevenire gli effetti di conflitto;
 Efficacia dell’assistenza agli organi di governo;
 Disponibilità ad adattare il tempo di lavoro agli obiettivi gestionali concordati e ad accogliere ulteriori esigenze dell’ente Attenzione alle necessità delle altre aree se (formalmente e informalmente) coinvolte in processi lavorativi trasversali rispetto alla propria;
 Predisposizione di dati e procedure all’interno della propria struttura in pre-visione di una loro ricaduta su altre aree;
</t>
  </si>
  <si>
    <t>Descrizione</t>
  </si>
  <si>
    <t>Indicatore</t>
  </si>
  <si>
    <t>Responsabile Primario</t>
  </si>
  <si>
    <t>Alta</t>
  </si>
  <si>
    <t>Media</t>
  </si>
  <si>
    <t>Bassa</t>
  </si>
  <si>
    <t>Non Avviato</t>
  </si>
  <si>
    <t>Avviato</t>
  </si>
  <si>
    <t>Perseguito</t>
  </si>
  <si>
    <t>Parzialmente Raggiunto</t>
  </si>
  <si>
    <t>Pienamente Raggiunto</t>
  </si>
  <si>
    <t>I -  Analisi e soluzione dei problemi</t>
  </si>
  <si>
    <t>I -  Capacità di individuare le caratteristiche (variabili o costanti) dei problemi;
 Capacità di individuare (anche in modo creativo) ipotesi di soluzione rispetto alle cause;
 Capacità di definire le azioni da adottare;
 Capacità di reperire le risorse umane, strumentali e finanziarie; 
 Capacità di verificare l’efficacia della soluzione trovata;
 Capacità nell’identificazione ed eliminazione delle anomalie e dei ritardi;
 Capacità e tempestività nelle Risposte;</t>
  </si>
  <si>
    <t>Realizzazione dei programmi e previsioni  contenuti nei documenti di programmazione</t>
  </si>
  <si>
    <t>Assicurare un'efficace acquisizione, gestione e programmazione delle risorse finanziarie dell'ente al fine di garantire la qualità dei servizi svolti e il rispetto dei piani e dei programmi della politica</t>
  </si>
  <si>
    <t>Indice di impiego delle risorse</t>
  </si>
  <si>
    <t>Misura la capacità di utilizzo delle risorse a disposizione</t>
  </si>
  <si>
    <t>Formula =[ Risorse impegnate /Risorse programmate in sede di bilancio di previsione]*100  (Al netto della variazione relativa al riaccertamento dei residui )</t>
  </si>
  <si>
    <t>Corrente 80% ; Capitale 23% ;</t>
  </si>
  <si>
    <t>Tutti</t>
  </si>
  <si>
    <t xml:space="preserve">L -  Capacità Negoziale </t>
  </si>
  <si>
    <t>L -   Capacità di concepire il conflitto come risorsa potenziale; 
 Capacità di tenere conto dei diversi interessi in gioco; 
 Capacità di elaborare e proporre mediazioni che tengano conto di tutti gli interessi in gioco;</t>
  </si>
  <si>
    <t>Autonomia Finanziaria (entrate)</t>
  </si>
  <si>
    <t>Evidenzia la capacità di acquisire autonomamente le disponibilità necessarie per il finanziamento della spese</t>
  </si>
  <si>
    <t>Formula =[ Entrate Tributarie di propria accertate/Previsione entrate tributarie] *100</t>
  </si>
  <si>
    <t>Formula =[Importo riscosso entrate proprie/ - Importo accertato entrate proprie]*100</t>
  </si>
  <si>
    <t>Incidenza spese correnti impegnate di competenza</t>
  </si>
  <si>
    <t>Misura la capacità del dirigente di  utilizzare le risorse assegnate</t>
  </si>
  <si>
    <t>Formula =[  Importo spese correnti impegnate di competenza/ - Importo spese correnti stanziate di competenza]*100</t>
  </si>
  <si>
    <t xml:space="preserve"> Incidenza spese correnti pagate di competenza</t>
  </si>
  <si>
    <t>Formula =[ Importo spese correnti pagate di competenza/  - Importo spese correnti impegnate di competenza]*100</t>
  </si>
  <si>
    <t>Capacità di programmazione: Efficacia di gestione del bilancio (parte corrente)</t>
  </si>
  <si>
    <t>Evidenzia la capacità di previsione dell’amministrazione locale misurando lo scostamento tra quanto pianificato e quanto rendicontato alla fine del periodo di riferimento</t>
  </si>
  <si>
    <t>Formula =[Risultato di bilancio di previsione/risultato del rendiconto]*100</t>
  </si>
  <si>
    <t>Entrate -10%; Uscite - 7%</t>
  </si>
  <si>
    <t>Coerenza fra i Documenti di programmazione dell'ente</t>
  </si>
  <si>
    <t>Evidenzia il grado di coerenza fra gli obiettivi contenuti nel Documento unico di Programmazione (DUP) e il Piano degli Obiettivi di Performance</t>
  </si>
  <si>
    <t>Formula = [Numero degli obiettivi discendenti dal DUP/ Totale degli obiettivi assegnati]</t>
  </si>
  <si>
    <t>Segretario</t>
  </si>
  <si>
    <t>Regolarità nei pagamenti ai fornitori</t>
  </si>
  <si>
    <t xml:space="preserve">Misura la tempestività  nei pagamenti ai fornitori definito in termini di ritardo medio ponderato di pagamento delle fatture. </t>
  </si>
  <si>
    <t>Formula = [somma, per ciascuna fattura emessa a titolo corrispettivo di una transazione commerciale, dei giorni effettivi intercorrenti tra la data di scadenza della fattura o richiesta equivalente di pagamento e la data di pagamento ai fornitori moltiplicata per l’importo dovuto/rapportata alla somma degli importi pagati nel periodo di riferimento]</t>
  </si>
  <si>
    <t>30 gg</t>
  </si>
  <si>
    <t>Formula = [somma di giorni intercorsi tra ricevimento di ciascuna fattura e pagamento della stessa/giorni massimi previsti dalla norma per pagamento fatture ]</t>
  </si>
  <si>
    <t>&lt;1</t>
  </si>
  <si>
    <t>Garantire un'efficace presidio degli elementi costitutivi ( approvvigionamento dei fattori produttivi; tempi di produzione; capacità di fronteggiare gli imprevisti; comunicazione interna;  etc.) del funzionamento dell'organizzazione al fine di definire e assicurare uno standard di funzionamento adeguato alle attese dell'amministrazione</t>
  </si>
  <si>
    <t>Rispetto dei tempi di rilascio</t>
  </si>
  <si>
    <t>Misura l’efficacia del processo di rilascio dei documenti valutando il rispetto dei tempi di rilascio previsti. Effettua la misurazione con riferimento ad alcune tipologie di documenti rappresentative dell’insieme</t>
  </si>
  <si>
    <t>Formula =[Media dell’indicatore ( tempo di rilascio effettivo/ tempo di rilascio previsto calcolato su un panel di documenti tipo ( carta d’identità; certificati urbanistici; autorizzazione occupazione suolo pubblico; permesso per i disabili etc.)]</t>
  </si>
  <si>
    <t>15gg</t>
  </si>
  <si>
    <t>Capacità di affrontare le situazioni impreviste</t>
  </si>
  <si>
    <t>Misura la capacità dell'ente di far fronte a situazioni e/o ed eventi non preventivati o che comunque richiedano l'attivazione di  sinergie organizzative: per fronteggiare assenze prolungate di personale; per partecipare a bandi per l'acquisizione di risorse finanziare; per fronteggiare eventi calamitosi; etc</t>
  </si>
  <si>
    <t>Formula =[n. di giorni di copertura del servizio in assenza di operatore titolare/n. giorni di assenza dell'operatore titolare]</t>
  </si>
  <si>
    <t>Formula =[ n° degli eventi non previsti gestiti con esito positivo/ n° totale di eventi non previstoi verificatesi durante l'anno]</t>
  </si>
  <si>
    <t>Risorse umane: garantire una corretta gestione del personale, secondo principi di legalità, equità e di riconoscimento del merito</t>
  </si>
  <si>
    <t>Garantire una governance delle risorse umane orientata al merito allo sviluppo e alla crescita delle competenze professionali nonché quelle comportamentali al fine di incentivarne la motivazione al conseguimento dei programmi e degli obiettivi dell'amministrazione e alla missione dell'ente.</t>
  </si>
  <si>
    <t>Presenza in servizio del personale</t>
  </si>
  <si>
    <t>E’ il dato complementare al tasso di assenteismo. Il computo delle assenze comprende tutti i giorni di mancata presenza lavorativa, a qualsiasi titolo verificatesi</t>
  </si>
  <si>
    <t>Formula =[Sommatoria gg lavorati/ (gg lavorativi in un anno* n° dipendenti) ]*100</t>
  </si>
  <si>
    <t>Attenzione alla formazione – Corsi realizzati</t>
  </si>
  <si>
    <t>Indica il livello di attenzione dell’amministrazione locale verso la formazione e l’aggiornamento del personale. In particolare permette di capire se viene fatta una pianificazione della formazione</t>
  </si>
  <si>
    <t>Formula =[N° corsi realizzati/ n° corsi pianificati</t>
  </si>
  <si>
    <t>Ripartizione Risorse Accessorie</t>
  </si>
  <si>
    <t>Indica il livello di attenzione dell'amministrazione nella ripartizione delle risorse acessorie</t>
  </si>
  <si>
    <t>Si</t>
  </si>
  <si>
    <t>Gestione dei servizi a contatto con il pubblico</t>
  </si>
  <si>
    <t xml:space="preserve"> Garantire la soddisfazione dell'utenza e la pronta risposta alle istanze presentate</t>
  </si>
  <si>
    <t xml:space="preserve">Grado di Soddisfazione degli utenti sulla Qualità dei servizi </t>
  </si>
  <si>
    <t xml:space="preserve">Permette di trasformare in valutazione quantitativa il parere soggettivo dei cittadini riguardo alla capacità della propria amministrazione locale di ascoltare le loro esigenze </t>
  </si>
  <si>
    <t>Formula =[Esiti Customer – Focus On line]</t>
  </si>
  <si>
    <t xml:space="preserve">Implementazione servizi on line </t>
  </si>
  <si>
    <t xml:space="preserve">Evidenzia la capacità dell'Ente di implementare l'erogazione dei servizi attraverso il portale </t>
  </si>
  <si>
    <t xml:space="preserve">Formula =[ Previsione procedimenti on line/ procedimenti attivi]*100 </t>
  </si>
  <si>
    <t>O -  Comunicazione</t>
  </si>
  <si>
    <t xml:space="preserve">O -  Capacità di adottare una modalità di ascolto attivo 
 Capacità di scegliere e predisporre codici e canali comunicativi coerenti con il contenuto e con gli interlocutori
 Capacità di essere chiari, concisi, completi 
 Capacità di adattare il linguaggio agli interlocutori
 Capacità di prevedere e comprendere il punto di vista dei diversi interlocutori
 Capacità di attivare azioni di verifica della comprensione dei messaggi
 Capacità di predisporre strategie e azioni di comunicazione istituzionale e di pubblicizzazione dei servizi
</t>
  </si>
  <si>
    <t>Trasparenza e Anticorruzione</t>
  </si>
  <si>
    <t>Attuazione delle misure previste dalla normativa e dal PTPCT dell'ente in materia di trasparenza e anticorruzione</t>
  </si>
  <si>
    <t xml:space="preserve">Attuazione degli obblighi in materia di Trasparenza </t>
  </si>
  <si>
    <t xml:space="preserve"> Formula =[ Adempimenti attuati/Adempimenti in capo al CdR]*100</t>
  </si>
  <si>
    <t xml:space="preserve">Q - Gestione Risorse Umane </t>
  </si>
  <si>
    <t xml:space="preserve">Q -  Capacità di informare, comunicare e coinvolgere le risorse umane nel raggiungimento degli obiettivi individuali e di gruppo Capacità di motivare, coinvolgere, far crescere professionalmente il personale affidato stimolando un clima organizzativo favorevole alla produttività 
 Capacità assegnare ruoli, responsabilità ed obiettivi secondo la competenza e la maturità professionale del personale
 Capacità di definire programmi e flussi di lavoro, controllandone l’andamento 
 Capacità di valorizzare i propri collaboratori 
 Gestire le riunioni di lavoro finalizzandole all’obiettivo, alla crescita personale ed all’autonomia decisionale del personale Capacità di prevenire e mediare rispetto ad eventuali conflitti fra il personale
 Capacità di predisporre piani di carriera ed azioni formative per lo sviluppo del personale 
 Capacità di valutare i risultati raggiunti rispetto agli obiettivi assegnati e concordare i necessari correttivi
 Capacità di coordinare e di gestire con efficacia le riunioni di gruppo finalizzandole alla condivisione, alla crescita professionale ed alla autonomia decisionale e operativa dei collaboratori nell’ambito del loro ruolo
 Capacità di distribuire equamente i compiti e i carichi di lavoro fra i collaboratori
 Capacità di valutare in modo equo ed efficace le prestazioni dei propri collaboratori 
 Capacità di differenziare in maniera significativa le valutazioni dei collaboratori; 
 Capacità di individuare percorsi di sviluppo dei collaboratori ad alto potenziale
</t>
  </si>
  <si>
    <t>Attuazione degli obblighi in materia di Anticorruzione</t>
  </si>
  <si>
    <t xml:space="preserve">Evidenzia la capacità  del Dirigente di presidiare gli obblighi in materia di anticorruzione ascrivibili al CdR di diretta responsabilità 
 </t>
  </si>
  <si>
    <t>R -  Rapporti con l’utenza</t>
  </si>
  <si>
    <t xml:space="preserve">R -  Capacità di ascolto dei destinatari e di sviluppare orientamenti all’utente
 Capacità di gestire i rapporti, anche contrattuali, con interlocutori esterni
 Organizzazione e gestione dell’orario di servizio in relazione alle esigenza dell’utenza
 Gestione del feedback (risposte) verso gli utenti esterni rispetto alla presa in carico delle loro richieste
 Gestione delle richieste esterne in modo diretto o indiretto tramite il coordinamento dei propri collaboratori
 Disponibilità ad incontrare l’utenza esterna, prendendone in carico le richieste coerenti col ruolo e la funzione ricoperti e instaurando relazioni corrette e positive
 Disponibilità ad organizzare le informazioni circa il servizio erogato dalla propria struttura per orientare l’utenza esterna (es. segnaletica interna, volantini illustrativi, esposizione di orari di ricevimento 
 Disponibilità ad organizzare in modo comprensibile e fruibile le informazioni richieste o spontaneamente erogate 
 Capacità di riconoscere ed attivarsi in modo coerente e tempestivo per la soddisfazione del bisogno espresso dall’utenza, curando anche le fasi del feedback
</t>
  </si>
  <si>
    <t>Standard degli atti amministrativi</t>
  </si>
  <si>
    <t>Assicurare un elevato standard degli atti amministrativi finalizzato a garantire la legittimità, regolarità e correttezza dell’azione amministrativa nonche di regolarità contabile degli atti mediante l'attuazione dei controlli cosi come previsto nel numero e con le modalità programmate nel regolamento sui controlli interni adottato dall'ente.</t>
  </si>
  <si>
    <t>Qualità e correttezza degli Atti Amministrativi</t>
  </si>
  <si>
    <t xml:space="preserve">Evidenzia la capacità  del Dirigente di predisporre gli atti amministrativi di competenza del proprio CdR soddisfacendo i requisiti previsti nel regolamento dei controlli interni  </t>
  </si>
  <si>
    <t xml:space="preserve"> Formula =[ N. atti sottoposti a controllo interno che non presentano anomalie/ N. atti sottoposti a controllo interno ]*100</t>
  </si>
  <si>
    <t xml:space="preserve">S -  Gestione del tempo Lavoro </t>
  </si>
  <si>
    <t xml:space="preserve">S -  Gestione efficace del tempo di lavoro rispetto agli obiettivi ricevuti 
 Supervisione dei propri collaboratori rispetto alla gestione del loro tempo di lavoro
</t>
  </si>
  <si>
    <t>Rispetto sedute controllo successivo di regolarità  amministrativa</t>
  </si>
  <si>
    <t>Evidenzia la capacità dell'ente di rispettare le previsioni regolamentari</t>
  </si>
  <si>
    <t>Formula =[ N. sedute di controllo successivo di regolarità  amministrativa effettuate/ - N. sedute di controllo di regolarità  amministrativa previste dal regolamento]*100</t>
  </si>
  <si>
    <t>Efficacia dei controlli di regolarità  contabile</t>
  </si>
  <si>
    <t>Evidenzia la capacità  del Dirigente di predisporre gli atti amministrativi di competenza del proprio CdR soddisfacendo i requisiti previsti nel regolamento di contabilità</t>
  </si>
  <si>
    <t>Formula =[N. determinazione corrette per rilascio parere regolarità  contabile/ - N. determinazioni pervenute dagli uffici]*100</t>
  </si>
  <si>
    <t>Informatizzazione e digitalizzazione</t>
  </si>
  <si>
    <t>Assicurare l'implementazione degli strumenti informatici necessari a rendere i processi maggiormente veloci e controllabili, garantire la sicurezza delle informazioni gestite, fornire possibilità di accesso ai servizi da parte dei cittadini</t>
  </si>
  <si>
    <t xml:space="preserve">T -  Utilizzo della dotazione Tecnologica </t>
  </si>
  <si>
    <t xml:space="preserve">T -  Individuare e reperire la strumentazione tecnologica necessaria agli obiettivi e ai processi di lavoro dell’ organizzazione Predisporre la manutenzione e l’aggiornamento della strumentazione in relazione a mutamenti intervenuti su obiettivi e processi di lavoro 
 Autonomia nel utilizzo diretto della strumentazione tecnologica
</t>
  </si>
  <si>
    <t>Dematerializzazione procedure</t>
  </si>
  <si>
    <t>Verifica l'informatizzazione delle procedure relative alla gestione del personale</t>
  </si>
  <si>
    <t>Formula =[Procedura di gestione presenze, assenze, ferie, permessi e missioni e protocollo integralmente ed esclusivamente dematerializzata (si/no)]</t>
  </si>
  <si>
    <t>Dematerializzazione atti</t>
  </si>
  <si>
    <t>Misura il tasso di dematerializzazione degli atti</t>
  </si>
  <si>
    <t xml:space="preserve"> Formula =[N. atti (delibere, determine, contratti) dematerializzati/N. atti (delibere, determine, contratti)]</t>
  </si>
  <si>
    <t>Responsabili</t>
  </si>
  <si>
    <t>Valutazione</t>
  </si>
  <si>
    <t>ESITO</t>
  </si>
  <si>
    <t>Obiettivo Operativo: giunta</t>
  </si>
  <si>
    <t>Obiettivo Gestionale Dirigenti</t>
  </si>
  <si>
    <t>Unità di Misura Performance</t>
  </si>
  <si>
    <t>Performance Attesa 2019</t>
  </si>
  <si>
    <t>Performance Attesa 2020</t>
  </si>
  <si>
    <t>Performance Attesa 2021</t>
  </si>
  <si>
    <t>Peso Amministratori</t>
  </si>
  <si>
    <t>Peso Dirigenti</t>
  </si>
  <si>
    <t>Formula =[ Entrate eztratributarie accertate/ Previsione entrate tariffarie di propria competenza ]*100</t>
  </si>
  <si>
    <t>Capacità di Programmazione: Tempestività nella predisposizione dei documenti di programmazione</t>
  </si>
  <si>
    <t>Evidenzia la capacità dell'amministrazione e dei dirigenti di predisporre  gli atti e la rilevazione dei dati necessari alla predisposizione del Bilancio di Previsione</t>
  </si>
  <si>
    <t>Formula =[Data di Approvazione del Bilancio effettiva/Data di approvazione del Bilancio programmata]*100</t>
  </si>
  <si>
    <t>Grado di trasparenza dell’amministrazione definito in termini di grado di compliance, (completezza, aggiornamento e apertura) degli obblighi di pubblicazione previsti dal d.lgs 33/2013 e calcolato come rapporto tra il punteggio complessivo ottenuto a seguito delle verifiche effettuate su ciascun obbligo di pubblicazione e il punteggio massimo conseguibile secondo le indicazioni di cui alla delibera ANAC relativa alle attestazioni OIV sull’assolvimento degli obblighi di pubblicazione per l’anno di riferimento (Unità di misura: %)</t>
  </si>
  <si>
    <t>Capacità di gestire/gorvernare le istanze presentate/indacate dall'amministrazione  nonché la capacità di aggiornare/informare la stessa sullo stato di attuazione delle istanze presentate</t>
  </si>
  <si>
    <t>Formula =[Grado di soddisfazione da parte degli amministratori]</t>
  </si>
  <si>
    <t>Garantire una efficiente gestione dei processi di approvigionamento delle risorse umane necessarie</t>
  </si>
  <si>
    <t>Formula =[N° dei dipendenti assunti nel corso dell'anno/N° dei dipendenti assumibili]</t>
  </si>
  <si>
    <t>Indica la capacità dei responsabili di assicurare i processi di reclutamento del personale secondo il fabbisogno censito/consentito dalle norme in materia di reclutamento del personale</t>
  </si>
  <si>
    <t>x</t>
  </si>
  <si>
    <t>Resp. Servizio Finanziario</t>
  </si>
  <si>
    <t>Formula =[ N° programmi  portati a conclusione secondo la programamzione prevista/ N° programami previsti]</t>
  </si>
  <si>
    <t>Misura la capacità dei Responsabili di Servizio, con il coordinamento del Segretario, di gestire le istanze ( input- compiti o attività specifiche da svolgere) presentate dall'amministrazione, attraverso la predisposizione di un sintetico documento di programmazione  delle attività da svolgere  e dei feedback .</t>
  </si>
  <si>
    <t xml:space="preserve">Tutti </t>
  </si>
  <si>
    <t>Responsabile Area Amministrativa</t>
  </si>
  <si>
    <t>Contrattazione annuale avviata e conclusa entro ottobre di ciascun anno -Formula =[Si/No]</t>
  </si>
  <si>
    <t>Comune di Sarroch</t>
  </si>
  <si>
    <t>Responsabile  Area Finanziaria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</si>
</sst>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Garamond"/>
      <family val="1"/>
    </font>
    <font>
      <b/>
      <i/>
      <sz val="16"/>
      <name val="Garamond"/>
      <family val="1"/>
    </font>
    <font>
      <b/>
      <sz val="14"/>
      <name val="Garamond"/>
      <family val="1"/>
    </font>
    <font>
      <b/>
      <sz val="28"/>
      <name val="Garamond"/>
      <family val="1"/>
    </font>
    <font>
      <b/>
      <i/>
      <sz val="28"/>
      <name val="Garamond"/>
      <family val="1"/>
    </font>
    <font>
      <sz val="12"/>
      <name val="Garamond"/>
      <family val="1"/>
    </font>
    <font>
      <b/>
      <i/>
      <sz val="22"/>
      <name val="Garamond"/>
      <family val="1"/>
    </font>
    <font>
      <b/>
      <i/>
      <sz val="14"/>
      <name val="Garamond"/>
      <family val="1"/>
    </font>
    <font>
      <b/>
      <sz val="12"/>
      <color theme="1"/>
      <name val="Garamond"/>
      <family val="1"/>
    </font>
    <font>
      <b/>
      <sz val="8"/>
      <color theme="1"/>
      <name val="Garamond"/>
      <family val="1"/>
    </font>
    <font>
      <b/>
      <i/>
      <sz val="10"/>
      <name val="Garamond"/>
      <family val="1"/>
    </font>
    <font>
      <sz val="8"/>
      <color theme="1"/>
      <name val="Garamond"/>
      <family val="1"/>
    </font>
    <font>
      <b/>
      <i/>
      <sz val="1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b/>
      <sz val="9"/>
      <name val="Garamond"/>
      <family val="1"/>
    </font>
    <font>
      <b/>
      <sz val="12"/>
      <name val="Garamond"/>
      <family val="1"/>
    </font>
    <font>
      <b/>
      <sz val="18"/>
      <name val="Garamond"/>
      <family val="1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9"/>
      </patternFill>
    </fill>
  </fills>
  <borders count="37">
    <border>
      <left/>
      <right/>
      <top/>
      <bottom/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theme="3" tint="0.3999755851924192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3" tint="0.39997558519241921"/>
      </left>
      <right/>
      <top style="double">
        <color indexed="64"/>
      </top>
      <bottom style="thin">
        <color theme="3" tint="0.39997558519241921"/>
      </bottom>
      <diagonal/>
    </border>
    <border>
      <left/>
      <right/>
      <top style="double">
        <color indexed="64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double">
        <color indexed="64"/>
      </top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9" fontId="2" fillId="2" borderId="1" xfId="3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justify" vertical="center"/>
    </xf>
    <xf numFmtId="9" fontId="2" fillId="2" borderId="2" xfId="3" applyFont="1" applyFill="1" applyBorder="1" applyAlignment="1">
      <alignment vertical="center"/>
    </xf>
    <xf numFmtId="9" fontId="3" fillId="2" borderId="3" xfId="3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9" fontId="2" fillId="2" borderId="6" xfId="3" applyFont="1" applyFill="1" applyBorder="1" applyAlignment="1">
      <alignment vertical="center"/>
    </xf>
    <xf numFmtId="9" fontId="3" fillId="2" borderId="8" xfId="3" applyFont="1" applyFill="1" applyBorder="1" applyAlignment="1">
      <alignment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justify" vertical="center"/>
    </xf>
    <xf numFmtId="9" fontId="2" fillId="2" borderId="0" xfId="3" applyFont="1" applyFill="1" applyBorder="1" applyAlignment="1">
      <alignment vertical="center"/>
    </xf>
    <xf numFmtId="9" fontId="3" fillId="2" borderId="11" xfId="3" applyFont="1" applyFill="1" applyBorder="1" applyAlignment="1">
      <alignment vertical="center"/>
    </xf>
    <xf numFmtId="0" fontId="7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2" fillId="3" borderId="18" xfId="0" applyFont="1" applyFill="1" applyBorder="1" applyAlignment="1">
      <alignment horizontal="center" vertical="center"/>
    </xf>
    <xf numFmtId="9" fontId="12" fillId="3" borderId="18" xfId="2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9" fontId="14" fillId="2" borderId="6" xfId="3" applyFont="1" applyFill="1" applyBorder="1" applyAlignment="1">
      <alignment vertical="center"/>
    </xf>
    <xf numFmtId="0" fontId="15" fillId="0" borderId="7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2" fontId="17" fillId="4" borderId="7" xfId="1" quotePrefix="1" applyNumberFormat="1" applyFont="1" applyFill="1" applyBorder="1" applyAlignment="1">
      <alignment horizontal="justify" vertical="center" wrapText="1"/>
    </xf>
    <xf numFmtId="9" fontId="17" fillId="4" borderId="7" xfId="3" applyFont="1" applyFill="1" applyBorder="1" applyAlignment="1">
      <alignment horizontal="justify" vertical="center" wrapText="1"/>
    </xf>
    <xf numFmtId="2" fontId="17" fillId="4" borderId="24" xfId="1" quotePrefix="1" applyNumberFormat="1" applyFont="1" applyFill="1" applyBorder="1" applyAlignment="1">
      <alignment horizontal="justify" vertical="center" wrapText="1"/>
    </xf>
    <xf numFmtId="164" fontId="18" fillId="4" borderId="18" xfId="1" applyNumberFormat="1" applyFont="1" applyFill="1" applyBorder="1" applyAlignment="1">
      <alignment horizontal="center" vertical="center" wrapText="1"/>
    </xf>
    <xf numFmtId="9" fontId="17" fillId="4" borderId="18" xfId="3" applyFont="1" applyFill="1" applyBorder="1" applyAlignment="1">
      <alignment horizontal="center" vertical="center"/>
    </xf>
    <xf numFmtId="9" fontId="17" fillId="5" borderId="18" xfId="3" applyFont="1" applyFill="1" applyBorder="1" applyAlignment="1">
      <alignment horizontal="center" vertical="center"/>
    </xf>
    <xf numFmtId="9" fontId="14" fillId="2" borderId="11" xfId="3" applyFont="1" applyFill="1" applyBorder="1" applyAlignment="1">
      <alignment vertical="center"/>
    </xf>
    <xf numFmtId="1" fontId="14" fillId="0" borderId="0" xfId="0" applyNumberFormat="1" applyFont="1" applyFill="1" applyAlignment="1">
      <alignment vertical="center"/>
    </xf>
    <xf numFmtId="1" fontId="14" fillId="0" borderId="0" xfId="0" applyNumberFormat="1" applyFont="1" applyFill="1" applyAlignment="1">
      <alignment horizontal="center" vertical="center"/>
    </xf>
    <xf numFmtId="165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7" fillId="0" borderId="14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9" fontId="15" fillId="0" borderId="7" xfId="0" applyNumberFormat="1" applyFont="1" applyFill="1" applyBorder="1" applyAlignment="1">
      <alignment horizontal="left" vertical="center" wrapText="1"/>
    </xf>
    <xf numFmtId="9" fontId="16" fillId="0" borderId="7" xfId="0" applyNumberFormat="1" applyFont="1" applyFill="1" applyBorder="1" applyAlignment="1">
      <alignment horizontal="left" vertical="center" wrapText="1"/>
    </xf>
    <xf numFmtId="9" fontId="14" fillId="0" borderId="6" xfId="3" applyFont="1" applyFill="1" applyBorder="1" applyAlignment="1">
      <alignment vertical="center"/>
    </xf>
    <xf numFmtId="2" fontId="17" fillId="0" borderId="7" xfId="1" quotePrefix="1" applyNumberFormat="1" applyFont="1" applyFill="1" applyBorder="1" applyAlignment="1">
      <alignment horizontal="justify" vertical="center" wrapText="1"/>
    </xf>
    <xf numFmtId="9" fontId="17" fillId="0" borderId="18" xfId="3" applyFont="1" applyFill="1" applyBorder="1" applyAlignment="1">
      <alignment horizontal="center" vertical="center"/>
    </xf>
    <xf numFmtId="9" fontId="14" fillId="0" borderId="11" xfId="3" applyFont="1" applyFill="1" applyBorder="1" applyAlignment="1">
      <alignment vertical="center"/>
    </xf>
    <xf numFmtId="0" fontId="17" fillId="0" borderId="14" xfId="0" applyFont="1" applyFill="1" applyBorder="1" applyAlignment="1">
      <alignment horizontal="justify" vertical="center" wrapText="1"/>
    </xf>
    <xf numFmtId="0" fontId="17" fillId="0" borderId="15" xfId="0" applyFont="1" applyFill="1" applyBorder="1" applyAlignment="1">
      <alignment horizontal="justify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17" fillId="0" borderId="29" xfId="0" applyFont="1" applyBorder="1" applyAlignment="1">
      <alignment horizontal="justify" vertical="center" wrapText="1"/>
    </xf>
    <xf numFmtId="0" fontId="17" fillId="0" borderId="30" xfId="0" applyFont="1" applyBorder="1" applyAlignment="1">
      <alignment horizontal="justify" vertical="center" wrapText="1"/>
    </xf>
    <xf numFmtId="0" fontId="15" fillId="0" borderId="7" xfId="0" applyFont="1" applyFill="1" applyBorder="1" applyAlignment="1">
      <alignment vertical="center" wrapText="1"/>
    </xf>
    <xf numFmtId="1" fontId="19" fillId="3" borderId="24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7" fillId="0" borderId="31" xfId="0" applyFont="1" applyBorder="1" applyAlignment="1">
      <alignment horizontal="justify" vertical="center" wrapText="1"/>
    </xf>
    <xf numFmtId="0" fontId="7" fillId="0" borderId="32" xfId="0" applyFont="1" applyBorder="1" applyAlignment="1">
      <alignment horizontal="justify" vertical="center" wrapText="1"/>
    </xf>
    <xf numFmtId="0" fontId="20" fillId="3" borderId="18" xfId="0" applyFont="1" applyFill="1" applyBorder="1" applyAlignment="1">
      <alignment horizontal="center" vertical="center" wrapText="1"/>
    </xf>
    <xf numFmtId="9" fontId="20" fillId="3" borderId="18" xfId="3" applyFont="1" applyFill="1" applyBorder="1" applyAlignment="1">
      <alignment horizontal="center" vertical="center" wrapText="1"/>
    </xf>
    <xf numFmtId="9" fontId="21" fillId="3" borderId="18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/>
    </xf>
    <xf numFmtId="0" fontId="15" fillId="0" borderId="0" xfId="0" applyFont="1"/>
    <xf numFmtId="9" fontId="3" fillId="2" borderId="0" xfId="3" applyFont="1" applyFill="1" applyBorder="1" applyAlignment="1">
      <alignment vertical="center"/>
    </xf>
    <xf numFmtId="9" fontId="3" fillId="2" borderId="0" xfId="3" applyFont="1" applyFill="1" applyBorder="1" applyAlignment="1">
      <alignment horizontal="left" vertical="center"/>
    </xf>
    <xf numFmtId="9" fontId="14" fillId="2" borderId="0" xfId="3" applyFont="1" applyFill="1" applyBorder="1" applyAlignment="1">
      <alignment horizontal="center" vertical="center"/>
    </xf>
    <xf numFmtId="9" fontId="3" fillId="2" borderId="0" xfId="3" applyFont="1" applyFill="1" applyBorder="1" applyAlignment="1">
      <alignment vertical="center" wrapText="1"/>
    </xf>
    <xf numFmtId="9" fontId="3" fillId="0" borderId="7" xfId="3" applyFont="1" applyFill="1" applyBorder="1" applyAlignment="1">
      <alignment vertical="center"/>
    </xf>
    <xf numFmtId="9" fontId="9" fillId="2" borderId="0" xfId="3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center"/>
    </xf>
    <xf numFmtId="9" fontId="2" fillId="0" borderId="0" xfId="3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9" fontId="2" fillId="0" borderId="0" xfId="3" applyFont="1" applyFill="1" applyAlignment="1">
      <alignment vertical="center"/>
    </xf>
    <xf numFmtId="9" fontId="3" fillId="2" borderId="0" xfId="3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9" fontId="14" fillId="0" borderId="0" xfId="3" applyFont="1" applyFill="1" applyAlignment="1">
      <alignment horizontal="center" vertical="center"/>
    </xf>
    <xf numFmtId="43" fontId="15" fillId="0" borderId="7" xfId="1" applyFont="1" applyFill="1" applyBorder="1" applyAlignment="1">
      <alignment horizontal="left" vertical="center" wrapText="1"/>
    </xf>
    <xf numFmtId="1" fontId="14" fillId="0" borderId="7" xfId="0" applyNumberFormat="1" applyFont="1" applyFill="1" applyBorder="1" applyAlignment="1">
      <alignment vertical="center"/>
    </xf>
    <xf numFmtId="1" fontId="14" fillId="0" borderId="7" xfId="0" applyNumberFormat="1" applyFont="1" applyFill="1" applyBorder="1" applyAlignment="1">
      <alignment horizontal="center" vertical="center"/>
    </xf>
    <xf numFmtId="9" fontId="14" fillId="0" borderId="7" xfId="3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justify" vertical="center"/>
    </xf>
    <xf numFmtId="9" fontId="2" fillId="0" borderId="0" xfId="3" applyFont="1" applyFill="1" applyAlignment="1">
      <alignment horizontal="justify" vertical="center"/>
    </xf>
    <xf numFmtId="1" fontId="14" fillId="0" borderId="6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9" fontId="14" fillId="0" borderId="0" xfId="3" applyFont="1" applyFill="1" applyAlignment="1">
      <alignment horizontal="center" vertical="center"/>
    </xf>
    <xf numFmtId="0" fontId="15" fillId="0" borderId="8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textRotation="90" wrapText="1"/>
    </xf>
    <xf numFmtId="0" fontId="17" fillId="0" borderId="23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25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textRotation="90" wrapText="1"/>
    </xf>
    <xf numFmtId="0" fontId="2" fillId="3" borderId="19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 textRotation="90" wrapText="1"/>
    </xf>
    <xf numFmtId="9" fontId="2" fillId="3" borderId="17" xfId="3" applyFont="1" applyFill="1" applyBorder="1" applyAlignment="1">
      <alignment horizontal="center" vertical="center" textRotation="90" wrapText="1"/>
    </xf>
    <xf numFmtId="9" fontId="2" fillId="3" borderId="20" xfId="3" applyFont="1" applyFill="1" applyBorder="1" applyAlignment="1">
      <alignment horizontal="center" vertical="center" textRotation="90" wrapText="1"/>
    </xf>
    <xf numFmtId="9" fontId="2" fillId="3" borderId="22" xfId="3" applyFont="1" applyFill="1" applyBorder="1" applyAlignment="1">
      <alignment horizontal="center" vertical="center" textRotation="90" wrapText="1"/>
    </xf>
    <xf numFmtId="0" fontId="2" fillId="3" borderId="18" xfId="0" applyFont="1" applyFill="1" applyBorder="1" applyAlignment="1">
      <alignment horizontal="center" vertical="center" wrapText="1"/>
    </xf>
    <xf numFmtId="9" fontId="2" fillId="3" borderId="18" xfId="3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9" fontId="14" fillId="0" borderId="0" xfId="3" applyFont="1" applyFill="1" applyAlignment="1">
      <alignment horizontal="center" vertical="center"/>
    </xf>
    <xf numFmtId="0" fontId="15" fillId="0" borderId="2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9" fontId="2" fillId="6" borderId="33" xfId="3" applyFont="1" applyFill="1" applyBorder="1" applyAlignment="1">
      <alignment horizontal="center" vertical="center"/>
    </xf>
    <xf numFmtId="9" fontId="2" fillId="6" borderId="34" xfId="3" applyFont="1" applyFill="1" applyBorder="1" applyAlignment="1">
      <alignment horizontal="center" vertical="center"/>
    </xf>
    <xf numFmtId="9" fontId="2" fillId="6" borderId="35" xfId="3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9" fontId="14" fillId="0" borderId="7" xfId="3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7" xfId="3" applyNumberFormat="1" applyFont="1" applyFill="1" applyBorder="1" applyAlignment="1">
      <alignment horizontal="center" vertical="center" wrapText="1"/>
    </xf>
    <xf numFmtId="9" fontId="2" fillId="3" borderId="7" xfId="3" applyFont="1" applyFill="1" applyBorder="1" applyAlignment="1">
      <alignment horizontal="center" vertical="center" wrapText="1"/>
    </xf>
    <xf numFmtId="1" fontId="19" fillId="3" borderId="17" xfId="0" applyNumberFormat="1" applyFont="1" applyFill="1" applyBorder="1" applyAlignment="1">
      <alignment horizontal="center" vertical="center"/>
    </xf>
    <xf numFmtId="1" fontId="19" fillId="3" borderId="22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</cellXfs>
  <cellStyles count="4">
    <cellStyle name="Migliaia" xfId="1" builtinId="3"/>
    <cellStyle name="Migliaia [0]" xfId="2" builtinId="6"/>
    <cellStyle name="Normale" xfId="0" builtinId="0"/>
    <cellStyle name="Percentuale" xfId="3" builtinId="5"/>
  </cellStyles>
  <dxfs count="6">
    <dxf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4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E54"/>
  <sheetViews>
    <sheetView tabSelected="1" zoomScale="73" zoomScaleNormal="73" zoomScaleSheetLayoutView="25" workbookViewId="0">
      <selection activeCell="W34" sqref="W34"/>
    </sheetView>
  </sheetViews>
  <sheetFormatPr defaultRowHeight="15.75"/>
  <cols>
    <col min="1" max="1" width="1.28515625" style="6" customWidth="1"/>
    <col min="2" max="2" width="31.140625" style="6" customWidth="1"/>
    <col min="3" max="3" width="44.7109375" style="6" customWidth="1"/>
    <col min="4" max="4" width="42.7109375" style="6" customWidth="1"/>
    <col min="5" max="5" width="53.5703125" style="6" customWidth="1"/>
    <col min="6" max="6" width="56.7109375" style="6" customWidth="1"/>
    <col min="7" max="7" width="34.5703125" style="6" customWidth="1"/>
    <col min="8" max="9" width="34.5703125" style="6" hidden="1" customWidth="1"/>
    <col min="10" max="10" width="28.85546875" style="6" customWidth="1"/>
    <col min="11" max="24" width="6.85546875" style="6" customWidth="1"/>
    <col min="25" max="25" width="6.85546875" style="56" hidden="1" customWidth="1"/>
    <col min="26" max="26" width="9.7109375" style="56" hidden="1" customWidth="1"/>
    <col min="27" max="27" width="7.85546875" style="56" hidden="1" customWidth="1"/>
    <col min="28" max="28" width="10.28515625" style="74" hidden="1" customWidth="1"/>
    <col min="29" max="33" width="20.7109375" style="6" hidden="1" customWidth="1"/>
    <col min="34" max="34" width="21.140625" style="6" hidden="1" customWidth="1"/>
    <col min="35" max="35" width="1.5703125" style="6" customWidth="1"/>
    <col min="36" max="36" width="41.42578125" style="6" hidden="1" customWidth="1"/>
    <col min="37" max="37" width="38" style="6" hidden="1" customWidth="1"/>
    <col min="38" max="38" width="8" style="6" hidden="1" customWidth="1"/>
    <col min="39" max="39" width="12.7109375" style="6" hidden="1" customWidth="1"/>
    <col min="40" max="49" width="8" style="6" customWidth="1"/>
    <col min="50" max="53" width="9.28515625" style="6" customWidth="1"/>
    <col min="54" max="81" width="9.140625" style="6"/>
    <col min="82" max="82" width="64" style="63" customWidth="1"/>
    <col min="83" max="83" width="97.85546875" style="63" customWidth="1"/>
    <col min="84" max="277" width="9.140625" style="6"/>
    <col min="278" max="278" width="1.28515625" style="6" customWidth="1"/>
    <col min="279" max="279" width="44.85546875" style="6" customWidth="1"/>
    <col min="280" max="280" width="47.28515625" style="6" customWidth="1"/>
    <col min="281" max="281" width="8.140625" style="6" customWidth="1"/>
    <col min="282" max="282" width="8.28515625" style="6" customWidth="1"/>
    <col min="283" max="283" width="5.42578125" style="6" customWidth="1"/>
    <col min="284" max="284" width="8.5703125" style="6" customWidth="1"/>
    <col min="285" max="285" width="13.7109375" style="6" customWidth="1"/>
    <col min="286" max="286" width="15.7109375" style="6" customWidth="1"/>
    <col min="287" max="287" width="14.7109375" style="6" customWidth="1"/>
    <col min="288" max="288" width="15" style="6" customWidth="1"/>
    <col min="289" max="290" width="14.28515625" style="6" customWidth="1"/>
    <col min="291" max="291" width="0" style="6" hidden="1" customWidth="1"/>
    <col min="292" max="292" width="18.85546875" style="6" customWidth="1"/>
    <col min="293" max="305" width="8" style="6" customWidth="1"/>
    <col min="306" max="309" width="9.28515625" style="6" customWidth="1"/>
    <col min="310" max="337" width="9.140625" style="6"/>
    <col min="338" max="338" width="64" style="6" customWidth="1"/>
    <col min="339" max="339" width="97.85546875" style="6" customWidth="1"/>
    <col min="340" max="533" width="9.140625" style="6"/>
    <col min="534" max="534" width="1.28515625" style="6" customWidth="1"/>
    <col min="535" max="535" width="44.85546875" style="6" customWidth="1"/>
    <col min="536" max="536" width="47.28515625" style="6" customWidth="1"/>
    <col min="537" max="537" width="8.140625" style="6" customWidth="1"/>
    <col min="538" max="538" width="8.28515625" style="6" customWidth="1"/>
    <col min="539" max="539" width="5.42578125" style="6" customWidth="1"/>
    <col min="540" max="540" width="8.5703125" style="6" customWidth="1"/>
    <col min="541" max="541" width="13.7109375" style="6" customWidth="1"/>
    <col min="542" max="542" width="15.7109375" style="6" customWidth="1"/>
    <col min="543" max="543" width="14.7109375" style="6" customWidth="1"/>
    <col min="544" max="544" width="15" style="6" customWidth="1"/>
    <col min="545" max="546" width="14.28515625" style="6" customWidth="1"/>
    <col min="547" max="547" width="0" style="6" hidden="1" customWidth="1"/>
    <col min="548" max="548" width="18.85546875" style="6" customWidth="1"/>
    <col min="549" max="561" width="8" style="6" customWidth="1"/>
    <col min="562" max="565" width="9.28515625" style="6" customWidth="1"/>
    <col min="566" max="593" width="9.140625" style="6"/>
    <col min="594" max="594" width="64" style="6" customWidth="1"/>
    <col min="595" max="595" width="97.85546875" style="6" customWidth="1"/>
    <col min="596" max="789" width="9.140625" style="6"/>
    <col min="790" max="790" width="1.28515625" style="6" customWidth="1"/>
    <col min="791" max="791" width="44.85546875" style="6" customWidth="1"/>
    <col min="792" max="792" width="47.28515625" style="6" customWidth="1"/>
    <col min="793" max="793" width="8.140625" style="6" customWidth="1"/>
    <col min="794" max="794" width="8.28515625" style="6" customWidth="1"/>
    <col min="795" max="795" width="5.42578125" style="6" customWidth="1"/>
    <col min="796" max="796" width="8.5703125" style="6" customWidth="1"/>
    <col min="797" max="797" width="13.7109375" style="6" customWidth="1"/>
    <col min="798" max="798" width="15.7109375" style="6" customWidth="1"/>
    <col min="799" max="799" width="14.7109375" style="6" customWidth="1"/>
    <col min="800" max="800" width="15" style="6" customWidth="1"/>
    <col min="801" max="802" width="14.28515625" style="6" customWidth="1"/>
    <col min="803" max="803" width="0" style="6" hidden="1" customWidth="1"/>
    <col min="804" max="804" width="18.85546875" style="6" customWidth="1"/>
    <col min="805" max="817" width="8" style="6" customWidth="1"/>
    <col min="818" max="821" width="9.28515625" style="6" customWidth="1"/>
    <col min="822" max="849" width="9.140625" style="6"/>
    <col min="850" max="850" width="64" style="6" customWidth="1"/>
    <col min="851" max="851" width="97.85546875" style="6" customWidth="1"/>
    <col min="852" max="1045" width="9.140625" style="6"/>
    <col min="1046" max="1046" width="1.28515625" style="6" customWidth="1"/>
    <col min="1047" max="1047" width="44.85546875" style="6" customWidth="1"/>
    <col min="1048" max="1048" width="47.28515625" style="6" customWidth="1"/>
    <col min="1049" max="1049" width="8.140625" style="6" customWidth="1"/>
    <col min="1050" max="1050" width="8.28515625" style="6" customWidth="1"/>
    <col min="1051" max="1051" width="5.42578125" style="6" customWidth="1"/>
    <col min="1052" max="1052" width="8.5703125" style="6" customWidth="1"/>
    <col min="1053" max="1053" width="13.7109375" style="6" customWidth="1"/>
    <col min="1054" max="1054" width="15.7109375" style="6" customWidth="1"/>
    <col min="1055" max="1055" width="14.7109375" style="6" customWidth="1"/>
    <col min="1056" max="1056" width="15" style="6" customWidth="1"/>
    <col min="1057" max="1058" width="14.28515625" style="6" customWidth="1"/>
    <col min="1059" max="1059" width="0" style="6" hidden="1" customWidth="1"/>
    <col min="1060" max="1060" width="18.85546875" style="6" customWidth="1"/>
    <col min="1061" max="1073" width="8" style="6" customWidth="1"/>
    <col min="1074" max="1077" width="9.28515625" style="6" customWidth="1"/>
    <col min="1078" max="1105" width="9.140625" style="6"/>
    <col min="1106" max="1106" width="64" style="6" customWidth="1"/>
    <col min="1107" max="1107" width="97.85546875" style="6" customWidth="1"/>
    <col min="1108" max="1301" width="9.140625" style="6"/>
    <col min="1302" max="1302" width="1.28515625" style="6" customWidth="1"/>
    <col min="1303" max="1303" width="44.85546875" style="6" customWidth="1"/>
    <col min="1304" max="1304" width="47.28515625" style="6" customWidth="1"/>
    <col min="1305" max="1305" width="8.140625" style="6" customWidth="1"/>
    <col min="1306" max="1306" width="8.28515625" style="6" customWidth="1"/>
    <col min="1307" max="1307" width="5.42578125" style="6" customWidth="1"/>
    <col min="1308" max="1308" width="8.5703125" style="6" customWidth="1"/>
    <col min="1309" max="1309" width="13.7109375" style="6" customWidth="1"/>
    <col min="1310" max="1310" width="15.7109375" style="6" customWidth="1"/>
    <col min="1311" max="1311" width="14.7109375" style="6" customWidth="1"/>
    <col min="1312" max="1312" width="15" style="6" customWidth="1"/>
    <col min="1313" max="1314" width="14.28515625" style="6" customWidth="1"/>
    <col min="1315" max="1315" width="0" style="6" hidden="1" customWidth="1"/>
    <col min="1316" max="1316" width="18.85546875" style="6" customWidth="1"/>
    <col min="1317" max="1329" width="8" style="6" customWidth="1"/>
    <col min="1330" max="1333" width="9.28515625" style="6" customWidth="1"/>
    <col min="1334" max="1361" width="9.140625" style="6"/>
    <col min="1362" max="1362" width="64" style="6" customWidth="1"/>
    <col min="1363" max="1363" width="97.85546875" style="6" customWidth="1"/>
    <col min="1364" max="1557" width="9.140625" style="6"/>
    <col min="1558" max="1558" width="1.28515625" style="6" customWidth="1"/>
    <col min="1559" max="1559" width="44.85546875" style="6" customWidth="1"/>
    <col min="1560" max="1560" width="47.28515625" style="6" customWidth="1"/>
    <col min="1561" max="1561" width="8.140625" style="6" customWidth="1"/>
    <col min="1562" max="1562" width="8.28515625" style="6" customWidth="1"/>
    <col min="1563" max="1563" width="5.42578125" style="6" customWidth="1"/>
    <col min="1564" max="1564" width="8.5703125" style="6" customWidth="1"/>
    <col min="1565" max="1565" width="13.7109375" style="6" customWidth="1"/>
    <col min="1566" max="1566" width="15.7109375" style="6" customWidth="1"/>
    <col min="1567" max="1567" width="14.7109375" style="6" customWidth="1"/>
    <col min="1568" max="1568" width="15" style="6" customWidth="1"/>
    <col min="1569" max="1570" width="14.28515625" style="6" customWidth="1"/>
    <col min="1571" max="1571" width="0" style="6" hidden="1" customWidth="1"/>
    <col min="1572" max="1572" width="18.85546875" style="6" customWidth="1"/>
    <col min="1573" max="1585" width="8" style="6" customWidth="1"/>
    <col min="1586" max="1589" width="9.28515625" style="6" customWidth="1"/>
    <col min="1590" max="1617" width="9.140625" style="6"/>
    <col min="1618" max="1618" width="64" style="6" customWidth="1"/>
    <col min="1619" max="1619" width="97.85546875" style="6" customWidth="1"/>
    <col min="1620" max="1813" width="9.140625" style="6"/>
    <col min="1814" max="1814" width="1.28515625" style="6" customWidth="1"/>
    <col min="1815" max="1815" width="44.85546875" style="6" customWidth="1"/>
    <col min="1816" max="1816" width="47.28515625" style="6" customWidth="1"/>
    <col min="1817" max="1817" width="8.140625" style="6" customWidth="1"/>
    <col min="1818" max="1818" width="8.28515625" style="6" customWidth="1"/>
    <col min="1819" max="1819" width="5.42578125" style="6" customWidth="1"/>
    <col min="1820" max="1820" width="8.5703125" style="6" customWidth="1"/>
    <col min="1821" max="1821" width="13.7109375" style="6" customWidth="1"/>
    <col min="1822" max="1822" width="15.7109375" style="6" customWidth="1"/>
    <col min="1823" max="1823" width="14.7109375" style="6" customWidth="1"/>
    <col min="1824" max="1824" width="15" style="6" customWidth="1"/>
    <col min="1825" max="1826" width="14.28515625" style="6" customWidth="1"/>
    <col min="1827" max="1827" width="0" style="6" hidden="1" customWidth="1"/>
    <col min="1828" max="1828" width="18.85546875" style="6" customWidth="1"/>
    <col min="1829" max="1841" width="8" style="6" customWidth="1"/>
    <col min="1842" max="1845" width="9.28515625" style="6" customWidth="1"/>
    <col min="1846" max="1873" width="9.140625" style="6"/>
    <col min="1874" max="1874" width="64" style="6" customWidth="1"/>
    <col min="1875" max="1875" width="97.85546875" style="6" customWidth="1"/>
    <col min="1876" max="2069" width="9.140625" style="6"/>
    <col min="2070" max="2070" width="1.28515625" style="6" customWidth="1"/>
    <col min="2071" max="2071" width="44.85546875" style="6" customWidth="1"/>
    <col min="2072" max="2072" width="47.28515625" style="6" customWidth="1"/>
    <col min="2073" max="2073" width="8.140625" style="6" customWidth="1"/>
    <col min="2074" max="2074" width="8.28515625" style="6" customWidth="1"/>
    <col min="2075" max="2075" width="5.42578125" style="6" customWidth="1"/>
    <col min="2076" max="2076" width="8.5703125" style="6" customWidth="1"/>
    <col min="2077" max="2077" width="13.7109375" style="6" customWidth="1"/>
    <col min="2078" max="2078" width="15.7109375" style="6" customWidth="1"/>
    <col min="2079" max="2079" width="14.7109375" style="6" customWidth="1"/>
    <col min="2080" max="2080" width="15" style="6" customWidth="1"/>
    <col min="2081" max="2082" width="14.28515625" style="6" customWidth="1"/>
    <col min="2083" max="2083" width="0" style="6" hidden="1" customWidth="1"/>
    <col min="2084" max="2084" width="18.85546875" style="6" customWidth="1"/>
    <col min="2085" max="2097" width="8" style="6" customWidth="1"/>
    <col min="2098" max="2101" width="9.28515625" style="6" customWidth="1"/>
    <col min="2102" max="2129" width="9.140625" style="6"/>
    <col min="2130" max="2130" width="64" style="6" customWidth="1"/>
    <col min="2131" max="2131" width="97.85546875" style="6" customWidth="1"/>
    <col min="2132" max="2325" width="9.140625" style="6"/>
    <col min="2326" max="2326" width="1.28515625" style="6" customWidth="1"/>
    <col min="2327" max="2327" width="44.85546875" style="6" customWidth="1"/>
    <col min="2328" max="2328" width="47.28515625" style="6" customWidth="1"/>
    <col min="2329" max="2329" width="8.140625" style="6" customWidth="1"/>
    <col min="2330" max="2330" width="8.28515625" style="6" customWidth="1"/>
    <col min="2331" max="2331" width="5.42578125" style="6" customWidth="1"/>
    <col min="2332" max="2332" width="8.5703125" style="6" customWidth="1"/>
    <col min="2333" max="2333" width="13.7109375" style="6" customWidth="1"/>
    <col min="2334" max="2334" width="15.7109375" style="6" customWidth="1"/>
    <col min="2335" max="2335" width="14.7109375" style="6" customWidth="1"/>
    <col min="2336" max="2336" width="15" style="6" customWidth="1"/>
    <col min="2337" max="2338" width="14.28515625" style="6" customWidth="1"/>
    <col min="2339" max="2339" width="0" style="6" hidden="1" customWidth="1"/>
    <col min="2340" max="2340" width="18.85546875" style="6" customWidth="1"/>
    <col min="2341" max="2353" width="8" style="6" customWidth="1"/>
    <col min="2354" max="2357" width="9.28515625" style="6" customWidth="1"/>
    <col min="2358" max="2385" width="9.140625" style="6"/>
    <col min="2386" max="2386" width="64" style="6" customWidth="1"/>
    <col min="2387" max="2387" width="97.85546875" style="6" customWidth="1"/>
    <col min="2388" max="2581" width="9.140625" style="6"/>
    <col min="2582" max="2582" width="1.28515625" style="6" customWidth="1"/>
    <col min="2583" max="2583" width="44.85546875" style="6" customWidth="1"/>
    <col min="2584" max="2584" width="47.28515625" style="6" customWidth="1"/>
    <col min="2585" max="2585" width="8.140625" style="6" customWidth="1"/>
    <col min="2586" max="2586" width="8.28515625" style="6" customWidth="1"/>
    <col min="2587" max="2587" width="5.42578125" style="6" customWidth="1"/>
    <col min="2588" max="2588" width="8.5703125" style="6" customWidth="1"/>
    <col min="2589" max="2589" width="13.7109375" style="6" customWidth="1"/>
    <col min="2590" max="2590" width="15.7109375" style="6" customWidth="1"/>
    <col min="2591" max="2591" width="14.7109375" style="6" customWidth="1"/>
    <col min="2592" max="2592" width="15" style="6" customWidth="1"/>
    <col min="2593" max="2594" width="14.28515625" style="6" customWidth="1"/>
    <col min="2595" max="2595" width="0" style="6" hidden="1" customWidth="1"/>
    <col min="2596" max="2596" width="18.85546875" style="6" customWidth="1"/>
    <col min="2597" max="2609" width="8" style="6" customWidth="1"/>
    <col min="2610" max="2613" width="9.28515625" style="6" customWidth="1"/>
    <col min="2614" max="2641" width="9.140625" style="6"/>
    <col min="2642" max="2642" width="64" style="6" customWidth="1"/>
    <col min="2643" max="2643" width="97.85546875" style="6" customWidth="1"/>
    <col min="2644" max="2837" width="9.140625" style="6"/>
    <col min="2838" max="2838" width="1.28515625" style="6" customWidth="1"/>
    <col min="2839" max="2839" width="44.85546875" style="6" customWidth="1"/>
    <col min="2840" max="2840" width="47.28515625" style="6" customWidth="1"/>
    <col min="2841" max="2841" width="8.140625" style="6" customWidth="1"/>
    <col min="2842" max="2842" width="8.28515625" style="6" customWidth="1"/>
    <col min="2843" max="2843" width="5.42578125" style="6" customWidth="1"/>
    <col min="2844" max="2844" width="8.5703125" style="6" customWidth="1"/>
    <col min="2845" max="2845" width="13.7109375" style="6" customWidth="1"/>
    <col min="2846" max="2846" width="15.7109375" style="6" customWidth="1"/>
    <col min="2847" max="2847" width="14.7109375" style="6" customWidth="1"/>
    <col min="2848" max="2848" width="15" style="6" customWidth="1"/>
    <col min="2849" max="2850" width="14.28515625" style="6" customWidth="1"/>
    <col min="2851" max="2851" width="0" style="6" hidden="1" customWidth="1"/>
    <col min="2852" max="2852" width="18.85546875" style="6" customWidth="1"/>
    <col min="2853" max="2865" width="8" style="6" customWidth="1"/>
    <col min="2866" max="2869" width="9.28515625" style="6" customWidth="1"/>
    <col min="2870" max="2897" width="9.140625" style="6"/>
    <col min="2898" max="2898" width="64" style="6" customWidth="1"/>
    <col min="2899" max="2899" width="97.85546875" style="6" customWidth="1"/>
    <col min="2900" max="3093" width="9.140625" style="6"/>
    <col min="3094" max="3094" width="1.28515625" style="6" customWidth="1"/>
    <col min="3095" max="3095" width="44.85546875" style="6" customWidth="1"/>
    <col min="3096" max="3096" width="47.28515625" style="6" customWidth="1"/>
    <col min="3097" max="3097" width="8.140625" style="6" customWidth="1"/>
    <col min="3098" max="3098" width="8.28515625" style="6" customWidth="1"/>
    <col min="3099" max="3099" width="5.42578125" style="6" customWidth="1"/>
    <col min="3100" max="3100" width="8.5703125" style="6" customWidth="1"/>
    <col min="3101" max="3101" width="13.7109375" style="6" customWidth="1"/>
    <col min="3102" max="3102" width="15.7109375" style="6" customWidth="1"/>
    <col min="3103" max="3103" width="14.7109375" style="6" customWidth="1"/>
    <col min="3104" max="3104" width="15" style="6" customWidth="1"/>
    <col min="3105" max="3106" width="14.28515625" style="6" customWidth="1"/>
    <col min="3107" max="3107" width="0" style="6" hidden="1" customWidth="1"/>
    <col min="3108" max="3108" width="18.85546875" style="6" customWidth="1"/>
    <col min="3109" max="3121" width="8" style="6" customWidth="1"/>
    <col min="3122" max="3125" width="9.28515625" style="6" customWidth="1"/>
    <col min="3126" max="3153" width="9.140625" style="6"/>
    <col min="3154" max="3154" width="64" style="6" customWidth="1"/>
    <col min="3155" max="3155" width="97.85546875" style="6" customWidth="1"/>
    <col min="3156" max="3349" width="9.140625" style="6"/>
    <col min="3350" max="3350" width="1.28515625" style="6" customWidth="1"/>
    <col min="3351" max="3351" width="44.85546875" style="6" customWidth="1"/>
    <col min="3352" max="3352" width="47.28515625" style="6" customWidth="1"/>
    <col min="3353" max="3353" width="8.140625" style="6" customWidth="1"/>
    <col min="3354" max="3354" width="8.28515625" style="6" customWidth="1"/>
    <col min="3355" max="3355" width="5.42578125" style="6" customWidth="1"/>
    <col min="3356" max="3356" width="8.5703125" style="6" customWidth="1"/>
    <col min="3357" max="3357" width="13.7109375" style="6" customWidth="1"/>
    <col min="3358" max="3358" width="15.7109375" style="6" customWidth="1"/>
    <col min="3359" max="3359" width="14.7109375" style="6" customWidth="1"/>
    <col min="3360" max="3360" width="15" style="6" customWidth="1"/>
    <col min="3361" max="3362" width="14.28515625" style="6" customWidth="1"/>
    <col min="3363" max="3363" width="0" style="6" hidden="1" customWidth="1"/>
    <col min="3364" max="3364" width="18.85546875" style="6" customWidth="1"/>
    <col min="3365" max="3377" width="8" style="6" customWidth="1"/>
    <col min="3378" max="3381" width="9.28515625" style="6" customWidth="1"/>
    <col min="3382" max="3409" width="9.140625" style="6"/>
    <col min="3410" max="3410" width="64" style="6" customWidth="1"/>
    <col min="3411" max="3411" width="97.85546875" style="6" customWidth="1"/>
    <col min="3412" max="3605" width="9.140625" style="6"/>
    <col min="3606" max="3606" width="1.28515625" style="6" customWidth="1"/>
    <col min="3607" max="3607" width="44.85546875" style="6" customWidth="1"/>
    <col min="3608" max="3608" width="47.28515625" style="6" customWidth="1"/>
    <col min="3609" max="3609" width="8.140625" style="6" customWidth="1"/>
    <col min="3610" max="3610" width="8.28515625" style="6" customWidth="1"/>
    <col min="3611" max="3611" width="5.42578125" style="6" customWidth="1"/>
    <col min="3612" max="3612" width="8.5703125" style="6" customWidth="1"/>
    <col min="3613" max="3613" width="13.7109375" style="6" customWidth="1"/>
    <col min="3614" max="3614" width="15.7109375" style="6" customWidth="1"/>
    <col min="3615" max="3615" width="14.7109375" style="6" customWidth="1"/>
    <col min="3616" max="3616" width="15" style="6" customWidth="1"/>
    <col min="3617" max="3618" width="14.28515625" style="6" customWidth="1"/>
    <col min="3619" max="3619" width="0" style="6" hidden="1" customWidth="1"/>
    <col min="3620" max="3620" width="18.85546875" style="6" customWidth="1"/>
    <col min="3621" max="3633" width="8" style="6" customWidth="1"/>
    <col min="3634" max="3637" width="9.28515625" style="6" customWidth="1"/>
    <col min="3638" max="3665" width="9.140625" style="6"/>
    <col min="3666" max="3666" width="64" style="6" customWidth="1"/>
    <col min="3667" max="3667" width="97.85546875" style="6" customWidth="1"/>
    <col min="3668" max="3861" width="9.140625" style="6"/>
    <col min="3862" max="3862" width="1.28515625" style="6" customWidth="1"/>
    <col min="3863" max="3863" width="44.85546875" style="6" customWidth="1"/>
    <col min="3864" max="3864" width="47.28515625" style="6" customWidth="1"/>
    <col min="3865" max="3865" width="8.140625" style="6" customWidth="1"/>
    <col min="3866" max="3866" width="8.28515625" style="6" customWidth="1"/>
    <col min="3867" max="3867" width="5.42578125" style="6" customWidth="1"/>
    <col min="3868" max="3868" width="8.5703125" style="6" customWidth="1"/>
    <col min="3869" max="3869" width="13.7109375" style="6" customWidth="1"/>
    <col min="3870" max="3870" width="15.7109375" style="6" customWidth="1"/>
    <col min="3871" max="3871" width="14.7109375" style="6" customWidth="1"/>
    <col min="3872" max="3872" width="15" style="6" customWidth="1"/>
    <col min="3873" max="3874" width="14.28515625" style="6" customWidth="1"/>
    <col min="3875" max="3875" width="0" style="6" hidden="1" customWidth="1"/>
    <col min="3876" max="3876" width="18.85546875" style="6" customWidth="1"/>
    <col min="3877" max="3889" width="8" style="6" customWidth="1"/>
    <col min="3890" max="3893" width="9.28515625" style="6" customWidth="1"/>
    <col min="3894" max="3921" width="9.140625" style="6"/>
    <col min="3922" max="3922" width="64" style="6" customWidth="1"/>
    <col min="3923" max="3923" width="97.85546875" style="6" customWidth="1"/>
    <col min="3924" max="4117" width="9.140625" style="6"/>
    <col min="4118" max="4118" width="1.28515625" style="6" customWidth="1"/>
    <col min="4119" max="4119" width="44.85546875" style="6" customWidth="1"/>
    <col min="4120" max="4120" width="47.28515625" style="6" customWidth="1"/>
    <col min="4121" max="4121" width="8.140625" style="6" customWidth="1"/>
    <col min="4122" max="4122" width="8.28515625" style="6" customWidth="1"/>
    <col min="4123" max="4123" width="5.42578125" style="6" customWidth="1"/>
    <col min="4124" max="4124" width="8.5703125" style="6" customWidth="1"/>
    <col min="4125" max="4125" width="13.7109375" style="6" customWidth="1"/>
    <col min="4126" max="4126" width="15.7109375" style="6" customWidth="1"/>
    <col min="4127" max="4127" width="14.7109375" style="6" customWidth="1"/>
    <col min="4128" max="4128" width="15" style="6" customWidth="1"/>
    <col min="4129" max="4130" width="14.28515625" style="6" customWidth="1"/>
    <col min="4131" max="4131" width="0" style="6" hidden="1" customWidth="1"/>
    <col min="4132" max="4132" width="18.85546875" style="6" customWidth="1"/>
    <col min="4133" max="4145" width="8" style="6" customWidth="1"/>
    <col min="4146" max="4149" width="9.28515625" style="6" customWidth="1"/>
    <col min="4150" max="4177" width="9.140625" style="6"/>
    <col min="4178" max="4178" width="64" style="6" customWidth="1"/>
    <col min="4179" max="4179" width="97.85546875" style="6" customWidth="1"/>
    <col min="4180" max="4373" width="9.140625" style="6"/>
    <col min="4374" max="4374" width="1.28515625" style="6" customWidth="1"/>
    <col min="4375" max="4375" width="44.85546875" style="6" customWidth="1"/>
    <col min="4376" max="4376" width="47.28515625" style="6" customWidth="1"/>
    <col min="4377" max="4377" width="8.140625" style="6" customWidth="1"/>
    <col min="4378" max="4378" width="8.28515625" style="6" customWidth="1"/>
    <col min="4379" max="4379" width="5.42578125" style="6" customWidth="1"/>
    <col min="4380" max="4380" width="8.5703125" style="6" customWidth="1"/>
    <col min="4381" max="4381" width="13.7109375" style="6" customWidth="1"/>
    <col min="4382" max="4382" width="15.7109375" style="6" customWidth="1"/>
    <col min="4383" max="4383" width="14.7109375" style="6" customWidth="1"/>
    <col min="4384" max="4384" width="15" style="6" customWidth="1"/>
    <col min="4385" max="4386" width="14.28515625" style="6" customWidth="1"/>
    <col min="4387" max="4387" width="0" style="6" hidden="1" customWidth="1"/>
    <col min="4388" max="4388" width="18.85546875" style="6" customWidth="1"/>
    <col min="4389" max="4401" width="8" style="6" customWidth="1"/>
    <col min="4402" max="4405" width="9.28515625" style="6" customWidth="1"/>
    <col min="4406" max="4433" width="9.140625" style="6"/>
    <col min="4434" max="4434" width="64" style="6" customWidth="1"/>
    <col min="4435" max="4435" width="97.85546875" style="6" customWidth="1"/>
    <col min="4436" max="4629" width="9.140625" style="6"/>
    <col min="4630" max="4630" width="1.28515625" style="6" customWidth="1"/>
    <col min="4631" max="4631" width="44.85546875" style="6" customWidth="1"/>
    <col min="4632" max="4632" width="47.28515625" style="6" customWidth="1"/>
    <col min="4633" max="4633" width="8.140625" style="6" customWidth="1"/>
    <col min="4634" max="4634" width="8.28515625" style="6" customWidth="1"/>
    <col min="4635" max="4635" width="5.42578125" style="6" customWidth="1"/>
    <col min="4636" max="4636" width="8.5703125" style="6" customWidth="1"/>
    <col min="4637" max="4637" width="13.7109375" style="6" customWidth="1"/>
    <col min="4638" max="4638" width="15.7109375" style="6" customWidth="1"/>
    <col min="4639" max="4639" width="14.7109375" style="6" customWidth="1"/>
    <col min="4640" max="4640" width="15" style="6" customWidth="1"/>
    <col min="4641" max="4642" width="14.28515625" style="6" customWidth="1"/>
    <col min="4643" max="4643" width="0" style="6" hidden="1" customWidth="1"/>
    <col min="4644" max="4644" width="18.85546875" style="6" customWidth="1"/>
    <col min="4645" max="4657" width="8" style="6" customWidth="1"/>
    <col min="4658" max="4661" width="9.28515625" style="6" customWidth="1"/>
    <col min="4662" max="4689" width="9.140625" style="6"/>
    <col min="4690" max="4690" width="64" style="6" customWidth="1"/>
    <col min="4691" max="4691" width="97.85546875" style="6" customWidth="1"/>
    <col min="4692" max="4885" width="9.140625" style="6"/>
    <col min="4886" max="4886" width="1.28515625" style="6" customWidth="1"/>
    <col min="4887" max="4887" width="44.85546875" style="6" customWidth="1"/>
    <col min="4888" max="4888" width="47.28515625" style="6" customWidth="1"/>
    <col min="4889" max="4889" width="8.140625" style="6" customWidth="1"/>
    <col min="4890" max="4890" width="8.28515625" style="6" customWidth="1"/>
    <col min="4891" max="4891" width="5.42578125" style="6" customWidth="1"/>
    <col min="4892" max="4892" width="8.5703125" style="6" customWidth="1"/>
    <col min="4893" max="4893" width="13.7109375" style="6" customWidth="1"/>
    <col min="4894" max="4894" width="15.7109375" style="6" customWidth="1"/>
    <col min="4895" max="4895" width="14.7109375" style="6" customWidth="1"/>
    <col min="4896" max="4896" width="15" style="6" customWidth="1"/>
    <col min="4897" max="4898" width="14.28515625" style="6" customWidth="1"/>
    <col min="4899" max="4899" width="0" style="6" hidden="1" customWidth="1"/>
    <col min="4900" max="4900" width="18.85546875" style="6" customWidth="1"/>
    <col min="4901" max="4913" width="8" style="6" customWidth="1"/>
    <col min="4914" max="4917" width="9.28515625" style="6" customWidth="1"/>
    <col min="4918" max="4945" width="9.140625" style="6"/>
    <col min="4946" max="4946" width="64" style="6" customWidth="1"/>
    <col min="4947" max="4947" width="97.85546875" style="6" customWidth="1"/>
    <col min="4948" max="5141" width="9.140625" style="6"/>
    <col min="5142" max="5142" width="1.28515625" style="6" customWidth="1"/>
    <col min="5143" max="5143" width="44.85546875" style="6" customWidth="1"/>
    <col min="5144" max="5144" width="47.28515625" style="6" customWidth="1"/>
    <col min="5145" max="5145" width="8.140625" style="6" customWidth="1"/>
    <col min="5146" max="5146" width="8.28515625" style="6" customWidth="1"/>
    <col min="5147" max="5147" width="5.42578125" style="6" customWidth="1"/>
    <col min="5148" max="5148" width="8.5703125" style="6" customWidth="1"/>
    <col min="5149" max="5149" width="13.7109375" style="6" customWidth="1"/>
    <col min="5150" max="5150" width="15.7109375" style="6" customWidth="1"/>
    <col min="5151" max="5151" width="14.7109375" style="6" customWidth="1"/>
    <col min="5152" max="5152" width="15" style="6" customWidth="1"/>
    <col min="5153" max="5154" width="14.28515625" style="6" customWidth="1"/>
    <col min="5155" max="5155" width="0" style="6" hidden="1" customWidth="1"/>
    <col min="5156" max="5156" width="18.85546875" style="6" customWidth="1"/>
    <col min="5157" max="5169" width="8" style="6" customWidth="1"/>
    <col min="5170" max="5173" width="9.28515625" style="6" customWidth="1"/>
    <col min="5174" max="5201" width="9.140625" style="6"/>
    <col min="5202" max="5202" width="64" style="6" customWidth="1"/>
    <col min="5203" max="5203" width="97.85546875" style="6" customWidth="1"/>
    <col min="5204" max="5397" width="9.140625" style="6"/>
    <col min="5398" max="5398" width="1.28515625" style="6" customWidth="1"/>
    <col min="5399" max="5399" width="44.85546875" style="6" customWidth="1"/>
    <col min="5400" max="5400" width="47.28515625" style="6" customWidth="1"/>
    <col min="5401" max="5401" width="8.140625" style="6" customWidth="1"/>
    <col min="5402" max="5402" width="8.28515625" style="6" customWidth="1"/>
    <col min="5403" max="5403" width="5.42578125" style="6" customWidth="1"/>
    <col min="5404" max="5404" width="8.5703125" style="6" customWidth="1"/>
    <col min="5405" max="5405" width="13.7109375" style="6" customWidth="1"/>
    <col min="5406" max="5406" width="15.7109375" style="6" customWidth="1"/>
    <col min="5407" max="5407" width="14.7109375" style="6" customWidth="1"/>
    <col min="5408" max="5408" width="15" style="6" customWidth="1"/>
    <col min="5409" max="5410" width="14.28515625" style="6" customWidth="1"/>
    <col min="5411" max="5411" width="0" style="6" hidden="1" customWidth="1"/>
    <col min="5412" max="5412" width="18.85546875" style="6" customWidth="1"/>
    <col min="5413" max="5425" width="8" style="6" customWidth="1"/>
    <col min="5426" max="5429" width="9.28515625" style="6" customWidth="1"/>
    <col min="5430" max="5457" width="9.140625" style="6"/>
    <col min="5458" max="5458" width="64" style="6" customWidth="1"/>
    <col min="5459" max="5459" width="97.85546875" style="6" customWidth="1"/>
    <col min="5460" max="5653" width="9.140625" style="6"/>
    <col min="5654" max="5654" width="1.28515625" style="6" customWidth="1"/>
    <col min="5655" max="5655" width="44.85546875" style="6" customWidth="1"/>
    <col min="5656" max="5656" width="47.28515625" style="6" customWidth="1"/>
    <col min="5657" max="5657" width="8.140625" style="6" customWidth="1"/>
    <col min="5658" max="5658" width="8.28515625" style="6" customWidth="1"/>
    <col min="5659" max="5659" width="5.42578125" style="6" customWidth="1"/>
    <col min="5660" max="5660" width="8.5703125" style="6" customWidth="1"/>
    <col min="5661" max="5661" width="13.7109375" style="6" customWidth="1"/>
    <col min="5662" max="5662" width="15.7109375" style="6" customWidth="1"/>
    <col min="5663" max="5663" width="14.7109375" style="6" customWidth="1"/>
    <col min="5664" max="5664" width="15" style="6" customWidth="1"/>
    <col min="5665" max="5666" width="14.28515625" style="6" customWidth="1"/>
    <col min="5667" max="5667" width="0" style="6" hidden="1" customWidth="1"/>
    <col min="5668" max="5668" width="18.85546875" style="6" customWidth="1"/>
    <col min="5669" max="5681" width="8" style="6" customWidth="1"/>
    <col min="5682" max="5685" width="9.28515625" style="6" customWidth="1"/>
    <col min="5686" max="5713" width="9.140625" style="6"/>
    <col min="5714" max="5714" width="64" style="6" customWidth="1"/>
    <col min="5715" max="5715" width="97.85546875" style="6" customWidth="1"/>
    <col min="5716" max="5909" width="9.140625" style="6"/>
    <col min="5910" max="5910" width="1.28515625" style="6" customWidth="1"/>
    <col min="5911" max="5911" width="44.85546875" style="6" customWidth="1"/>
    <col min="5912" max="5912" width="47.28515625" style="6" customWidth="1"/>
    <col min="5913" max="5913" width="8.140625" style="6" customWidth="1"/>
    <col min="5914" max="5914" width="8.28515625" style="6" customWidth="1"/>
    <col min="5915" max="5915" width="5.42578125" style="6" customWidth="1"/>
    <col min="5916" max="5916" width="8.5703125" style="6" customWidth="1"/>
    <col min="5917" max="5917" width="13.7109375" style="6" customWidth="1"/>
    <col min="5918" max="5918" width="15.7109375" style="6" customWidth="1"/>
    <col min="5919" max="5919" width="14.7109375" style="6" customWidth="1"/>
    <col min="5920" max="5920" width="15" style="6" customWidth="1"/>
    <col min="5921" max="5922" width="14.28515625" style="6" customWidth="1"/>
    <col min="5923" max="5923" width="0" style="6" hidden="1" customWidth="1"/>
    <col min="5924" max="5924" width="18.85546875" style="6" customWidth="1"/>
    <col min="5925" max="5937" width="8" style="6" customWidth="1"/>
    <col min="5938" max="5941" width="9.28515625" style="6" customWidth="1"/>
    <col min="5942" max="5969" width="9.140625" style="6"/>
    <col min="5970" max="5970" width="64" style="6" customWidth="1"/>
    <col min="5971" max="5971" width="97.85546875" style="6" customWidth="1"/>
    <col min="5972" max="6165" width="9.140625" style="6"/>
    <col min="6166" max="6166" width="1.28515625" style="6" customWidth="1"/>
    <col min="6167" max="6167" width="44.85546875" style="6" customWidth="1"/>
    <col min="6168" max="6168" width="47.28515625" style="6" customWidth="1"/>
    <col min="6169" max="6169" width="8.140625" style="6" customWidth="1"/>
    <col min="6170" max="6170" width="8.28515625" style="6" customWidth="1"/>
    <col min="6171" max="6171" width="5.42578125" style="6" customWidth="1"/>
    <col min="6172" max="6172" width="8.5703125" style="6" customWidth="1"/>
    <col min="6173" max="6173" width="13.7109375" style="6" customWidth="1"/>
    <col min="6174" max="6174" width="15.7109375" style="6" customWidth="1"/>
    <col min="6175" max="6175" width="14.7109375" style="6" customWidth="1"/>
    <col min="6176" max="6176" width="15" style="6" customWidth="1"/>
    <col min="6177" max="6178" width="14.28515625" style="6" customWidth="1"/>
    <col min="6179" max="6179" width="0" style="6" hidden="1" customWidth="1"/>
    <col min="6180" max="6180" width="18.85546875" style="6" customWidth="1"/>
    <col min="6181" max="6193" width="8" style="6" customWidth="1"/>
    <col min="6194" max="6197" width="9.28515625" style="6" customWidth="1"/>
    <col min="6198" max="6225" width="9.140625" style="6"/>
    <col min="6226" max="6226" width="64" style="6" customWidth="1"/>
    <col min="6227" max="6227" width="97.85546875" style="6" customWidth="1"/>
    <col min="6228" max="6421" width="9.140625" style="6"/>
    <col min="6422" max="6422" width="1.28515625" style="6" customWidth="1"/>
    <col min="6423" max="6423" width="44.85546875" style="6" customWidth="1"/>
    <col min="6424" max="6424" width="47.28515625" style="6" customWidth="1"/>
    <col min="6425" max="6425" width="8.140625" style="6" customWidth="1"/>
    <col min="6426" max="6426" width="8.28515625" style="6" customWidth="1"/>
    <col min="6427" max="6427" width="5.42578125" style="6" customWidth="1"/>
    <col min="6428" max="6428" width="8.5703125" style="6" customWidth="1"/>
    <col min="6429" max="6429" width="13.7109375" style="6" customWidth="1"/>
    <col min="6430" max="6430" width="15.7109375" style="6" customWidth="1"/>
    <col min="6431" max="6431" width="14.7109375" style="6" customWidth="1"/>
    <col min="6432" max="6432" width="15" style="6" customWidth="1"/>
    <col min="6433" max="6434" width="14.28515625" style="6" customWidth="1"/>
    <col min="6435" max="6435" width="0" style="6" hidden="1" customWidth="1"/>
    <col min="6436" max="6436" width="18.85546875" style="6" customWidth="1"/>
    <col min="6437" max="6449" width="8" style="6" customWidth="1"/>
    <col min="6450" max="6453" width="9.28515625" style="6" customWidth="1"/>
    <col min="6454" max="6481" width="9.140625" style="6"/>
    <col min="6482" max="6482" width="64" style="6" customWidth="1"/>
    <col min="6483" max="6483" width="97.85546875" style="6" customWidth="1"/>
    <col min="6484" max="6677" width="9.140625" style="6"/>
    <col min="6678" max="6678" width="1.28515625" style="6" customWidth="1"/>
    <col min="6679" max="6679" width="44.85546875" style="6" customWidth="1"/>
    <col min="6680" max="6680" width="47.28515625" style="6" customWidth="1"/>
    <col min="6681" max="6681" width="8.140625" style="6" customWidth="1"/>
    <col min="6682" max="6682" width="8.28515625" style="6" customWidth="1"/>
    <col min="6683" max="6683" width="5.42578125" style="6" customWidth="1"/>
    <col min="6684" max="6684" width="8.5703125" style="6" customWidth="1"/>
    <col min="6685" max="6685" width="13.7109375" style="6" customWidth="1"/>
    <col min="6686" max="6686" width="15.7109375" style="6" customWidth="1"/>
    <col min="6687" max="6687" width="14.7109375" style="6" customWidth="1"/>
    <col min="6688" max="6688" width="15" style="6" customWidth="1"/>
    <col min="6689" max="6690" width="14.28515625" style="6" customWidth="1"/>
    <col min="6691" max="6691" width="0" style="6" hidden="1" customWidth="1"/>
    <col min="6692" max="6692" width="18.85546875" style="6" customWidth="1"/>
    <col min="6693" max="6705" width="8" style="6" customWidth="1"/>
    <col min="6706" max="6709" width="9.28515625" style="6" customWidth="1"/>
    <col min="6710" max="6737" width="9.140625" style="6"/>
    <col min="6738" max="6738" width="64" style="6" customWidth="1"/>
    <col min="6739" max="6739" width="97.85546875" style="6" customWidth="1"/>
    <col min="6740" max="6933" width="9.140625" style="6"/>
    <col min="6934" max="6934" width="1.28515625" style="6" customWidth="1"/>
    <col min="6935" max="6935" width="44.85546875" style="6" customWidth="1"/>
    <col min="6936" max="6936" width="47.28515625" style="6" customWidth="1"/>
    <col min="6937" max="6937" width="8.140625" style="6" customWidth="1"/>
    <col min="6938" max="6938" width="8.28515625" style="6" customWidth="1"/>
    <col min="6939" max="6939" width="5.42578125" style="6" customWidth="1"/>
    <col min="6940" max="6940" width="8.5703125" style="6" customWidth="1"/>
    <col min="6941" max="6941" width="13.7109375" style="6" customWidth="1"/>
    <col min="6942" max="6942" width="15.7109375" style="6" customWidth="1"/>
    <col min="6943" max="6943" width="14.7109375" style="6" customWidth="1"/>
    <col min="6944" max="6944" width="15" style="6" customWidth="1"/>
    <col min="6945" max="6946" width="14.28515625" style="6" customWidth="1"/>
    <col min="6947" max="6947" width="0" style="6" hidden="1" customWidth="1"/>
    <col min="6948" max="6948" width="18.85546875" style="6" customWidth="1"/>
    <col min="6949" max="6961" width="8" style="6" customWidth="1"/>
    <col min="6962" max="6965" width="9.28515625" style="6" customWidth="1"/>
    <col min="6966" max="6993" width="9.140625" style="6"/>
    <col min="6994" max="6994" width="64" style="6" customWidth="1"/>
    <col min="6995" max="6995" width="97.85546875" style="6" customWidth="1"/>
    <col min="6996" max="7189" width="9.140625" style="6"/>
    <col min="7190" max="7190" width="1.28515625" style="6" customWidth="1"/>
    <col min="7191" max="7191" width="44.85546875" style="6" customWidth="1"/>
    <col min="7192" max="7192" width="47.28515625" style="6" customWidth="1"/>
    <col min="7193" max="7193" width="8.140625" style="6" customWidth="1"/>
    <col min="7194" max="7194" width="8.28515625" style="6" customWidth="1"/>
    <col min="7195" max="7195" width="5.42578125" style="6" customWidth="1"/>
    <col min="7196" max="7196" width="8.5703125" style="6" customWidth="1"/>
    <col min="7197" max="7197" width="13.7109375" style="6" customWidth="1"/>
    <col min="7198" max="7198" width="15.7109375" style="6" customWidth="1"/>
    <col min="7199" max="7199" width="14.7109375" style="6" customWidth="1"/>
    <col min="7200" max="7200" width="15" style="6" customWidth="1"/>
    <col min="7201" max="7202" width="14.28515625" style="6" customWidth="1"/>
    <col min="7203" max="7203" width="0" style="6" hidden="1" customWidth="1"/>
    <col min="7204" max="7204" width="18.85546875" style="6" customWidth="1"/>
    <col min="7205" max="7217" width="8" style="6" customWidth="1"/>
    <col min="7218" max="7221" width="9.28515625" style="6" customWidth="1"/>
    <col min="7222" max="7249" width="9.140625" style="6"/>
    <col min="7250" max="7250" width="64" style="6" customWidth="1"/>
    <col min="7251" max="7251" width="97.85546875" style="6" customWidth="1"/>
    <col min="7252" max="7445" width="9.140625" style="6"/>
    <col min="7446" max="7446" width="1.28515625" style="6" customWidth="1"/>
    <col min="7447" max="7447" width="44.85546875" style="6" customWidth="1"/>
    <col min="7448" max="7448" width="47.28515625" style="6" customWidth="1"/>
    <col min="7449" max="7449" width="8.140625" style="6" customWidth="1"/>
    <col min="7450" max="7450" width="8.28515625" style="6" customWidth="1"/>
    <col min="7451" max="7451" width="5.42578125" style="6" customWidth="1"/>
    <col min="7452" max="7452" width="8.5703125" style="6" customWidth="1"/>
    <col min="7453" max="7453" width="13.7109375" style="6" customWidth="1"/>
    <col min="7454" max="7454" width="15.7109375" style="6" customWidth="1"/>
    <col min="7455" max="7455" width="14.7109375" style="6" customWidth="1"/>
    <col min="7456" max="7456" width="15" style="6" customWidth="1"/>
    <col min="7457" max="7458" width="14.28515625" style="6" customWidth="1"/>
    <col min="7459" max="7459" width="0" style="6" hidden="1" customWidth="1"/>
    <col min="7460" max="7460" width="18.85546875" style="6" customWidth="1"/>
    <col min="7461" max="7473" width="8" style="6" customWidth="1"/>
    <col min="7474" max="7477" width="9.28515625" style="6" customWidth="1"/>
    <col min="7478" max="7505" width="9.140625" style="6"/>
    <col min="7506" max="7506" width="64" style="6" customWidth="1"/>
    <col min="7507" max="7507" width="97.85546875" style="6" customWidth="1"/>
    <col min="7508" max="7701" width="9.140625" style="6"/>
    <col min="7702" max="7702" width="1.28515625" style="6" customWidth="1"/>
    <col min="7703" max="7703" width="44.85546875" style="6" customWidth="1"/>
    <col min="7704" max="7704" width="47.28515625" style="6" customWidth="1"/>
    <col min="7705" max="7705" width="8.140625" style="6" customWidth="1"/>
    <col min="7706" max="7706" width="8.28515625" style="6" customWidth="1"/>
    <col min="7707" max="7707" width="5.42578125" style="6" customWidth="1"/>
    <col min="7708" max="7708" width="8.5703125" style="6" customWidth="1"/>
    <col min="7709" max="7709" width="13.7109375" style="6" customWidth="1"/>
    <col min="7710" max="7710" width="15.7109375" style="6" customWidth="1"/>
    <col min="7711" max="7711" width="14.7109375" style="6" customWidth="1"/>
    <col min="7712" max="7712" width="15" style="6" customWidth="1"/>
    <col min="7713" max="7714" width="14.28515625" style="6" customWidth="1"/>
    <col min="7715" max="7715" width="0" style="6" hidden="1" customWidth="1"/>
    <col min="7716" max="7716" width="18.85546875" style="6" customWidth="1"/>
    <col min="7717" max="7729" width="8" style="6" customWidth="1"/>
    <col min="7730" max="7733" width="9.28515625" style="6" customWidth="1"/>
    <col min="7734" max="7761" width="9.140625" style="6"/>
    <col min="7762" max="7762" width="64" style="6" customWidth="1"/>
    <col min="7763" max="7763" width="97.85546875" style="6" customWidth="1"/>
    <col min="7764" max="7957" width="9.140625" style="6"/>
    <col min="7958" max="7958" width="1.28515625" style="6" customWidth="1"/>
    <col min="7959" max="7959" width="44.85546875" style="6" customWidth="1"/>
    <col min="7960" max="7960" width="47.28515625" style="6" customWidth="1"/>
    <col min="7961" max="7961" width="8.140625" style="6" customWidth="1"/>
    <col min="7962" max="7962" width="8.28515625" style="6" customWidth="1"/>
    <col min="7963" max="7963" width="5.42578125" style="6" customWidth="1"/>
    <col min="7964" max="7964" width="8.5703125" style="6" customWidth="1"/>
    <col min="7965" max="7965" width="13.7109375" style="6" customWidth="1"/>
    <col min="7966" max="7966" width="15.7109375" style="6" customWidth="1"/>
    <col min="7967" max="7967" width="14.7109375" style="6" customWidth="1"/>
    <col min="7968" max="7968" width="15" style="6" customWidth="1"/>
    <col min="7969" max="7970" width="14.28515625" style="6" customWidth="1"/>
    <col min="7971" max="7971" width="0" style="6" hidden="1" customWidth="1"/>
    <col min="7972" max="7972" width="18.85546875" style="6" customWidth="1"/>
    <col min="7973" max="7985" width="8" style="6" customWidth="1"/>
    <col min="7986" max="7989" width="9.28515625" style="6" customWidth="1"/>
    <col min="7990" max="8017" width="9.140625" style="6"/>
    <col min="8018" max="8018" width="64" style="6" customWidth="1"/>
    <col min="8019" max="8019" width="97.85546875" style="6" customWidth="1"/>
    <col min="8020" max="8213" width="9.140625" style="6"/>
    <col min="8214" max="8214" width="1.28515625" style="6" customWidth="1"/>
    <col min="8215" max="8215" width="44.85546875" style="6" customWidth="1"/>
    <col min="8216" max="8216" width="47.28515625" style="6" customWidth="1"/>
    <col min="8217" max="8217" width="8.140625" style="6" customWidth="1"/>
    <col min="8218" max="8218" width="8.28515625" style="6" customWidth="1"/>
    <col min="8219" max="8219" width="5.42578125" style="6" customWidth="1"/>
    <col min="8220" max="8220" width="8.5703125" style="6" customWidth="1"/>
    <col min="8221" max="8221" width="13.7109375" style="6" customWidth="1"/>
    <col min="8222" max="8222" width="15.7109375" style="6" customWidth="1"/>
    <col min="8223" max="8223" width="14.7109375" style="6" customWidth="1"/>
    <col min="8224" max="8224" width="15" style="6" customWidth="1"/>
    <col min="8225" max="8226" width="14.28515625" style="6" customWidth="1"/>
    <col min="8227" max="8227" width="0" style="6" hidden="1" customWidth="1"/>
    <col min="8228" max="8228" width="18.85546875" style="6" customWidth="1"/>
    <col min="8229" max="8241" width="8" style="6" customWidth="1"/>
    <col min="8242" max="8245" width="9.28515625" style="6" customWidth="1"/>
    <col min="8246" max="8273" width="9.140625" style="6"/>
    <col min="8274" max="8274" width="64" style="6" customWidth="1"/>
    <col min="8275" max="8275" width="97.85546875" style="6" customWidth="1"/>
    <col min="8276" max="8469" width="9.140625" style="6"/>
    <col min="8470" max="8470" width="1.28515625" style="6" customWidth="1"/>
    <col min="8471" max="8471" width="44.85546875" style="6" customWidth="1"/>
    <col min="8472" max="8472" width="47.28515625" style="6" customWidth="1"/>
    <col min="8473" max="8473" width="8.140625" style="6" customWidth="1"/>
    <col min="8474" max="8474" width="8.28515625" style="6" customWidth="1"/>
    <col min="8475" max="8475" width="5.42578125" style="6" customWidth="1"/>
    <col min="8476" max="8476" width="8.5703125" style="6" customWidth="1"/>
    <col min="8477" max="8477" width="13.7109375" style="6" customWidth="1"/>
    <col min="8478" max="8478" width="15.7109375" style="6" customWidth="1"/>
    <col min="8479" max="8479" width="14.7109375" style="6" customWidth="1"/>
    <col min="8480" max="8480" width="15" style="6" customWidth="1"/>
    <col min="8481" max="8482" width="14.28515625" style="6" customWidth="1"/>
    <col min="8483" max="8483" width="0" style="6" hidden="1" customWidth="1"/>
    <col min="8484" max="8484" width="18.85546875" style="6" customWidth="1"/>
    <col min="8485" max="8497" width="8" style="6" customWidth="1"/>
    <col min="8498" max="8501" width="9.28515625" style="6" customWidth="1"/>
    <col min="8502" max="8529" width="9.140625" style="6"/>
    <col min="8530" max="8530" width="64" style="6" customWidth="1"/>
    <col min="8531" max="8531" width="97.85546875" style="6" customWidth="1"/>
    <col min="8532" max="8725" width="9.140625" style="6"/>
    <col min="8726" max="8726" width="1.28515625" style="6" customWidth="1"/>
    <col min="8727" max="8727" width="44.85546875" style="6" customWidth="1"/>
    <col min="8728" max="8728" width="47.28515625" style="6" customWidth="1"/>
    <col min="8729" max="8729" width="8.140625" style="6" customWidth="1"/>
    <col min="8730" max="8730" width="8.28515625" style="6" customWidth="1"/>
    <col min="8731" max="8731" width="5.42578125" style="6" customWidth="1"/>
    <col min="8732" max="8732" width="8.5703125" style="6" customWidth="1"/>
    <col min="8733" max="8733" width="13.7109375" style="6" customWidth="1"/>
    <col min="8734" max="8734" width="15.7109375" style="6" customWidth="1"/>
    <col min="8735" max="8735" width="14.7109375" style="6" customWidth="1"/>
    <col min="8736" max="8736" width="15" style="6" customWidth="1"/>
    <col min="8737" max="8738" width="14.28515625" style="6" customWidth="1"/>
    <col min="8739" max="8739" width="0" style="6" hidden="1" customWidth="1"/>
    <col min="8740" max="8740" width="18.85546875" style="6" customWidth="1"/>
    <col min="8741" max="8753" width="8" style="6" customWidth="1"/>
    <col min="8754" max="8757" width="9.28515625" style="6" customWidth="1"/>
    <col min="8758" max="8785" width="9.140625" style="6"/>
    <col min="8786" max="8786" width="64" style="6" customWidth="1"/>
    <col min="8787" max="8787" width="97.85546875" style="6" customWidth="1"/>
    <col min="8788" max="8981" width="9.140625" style="6"/>
    <col min="8982" max="8982" width="1.28515625" style="6" customWidth="1"/>
    <col min="8983" max="8983" width="44.85546875" style="6" customWidth="1"/>
    <col min="8984" max="8984" width="47.28515625" style="6" customWidth="1"/>
    <col min="8985" max="8985" width="8.140625" style="6" customWidth="1"/>
    <col min="8986" max="8986" width="8.28515625" style="6" customWidth="1"/>
    <col min="8987" max="8987" width="5.42578125" style="6" customWidth="1"/>
    <col min="8988" max="8988" width="8.5703125" style="6" customWidth="1"/>
    <col min="8989" max="8989" width="13.7109375" style="6" customWidth="1"/>
    <col min="8990" max="8990" width="15.7109375" style="6" customWidth="1"/>
    <col min="8991" max="8991" width="14.7109375" style="6" customWidth="1"/>
    <col min="8992" max="8992" width="15" style="6" customWidth="1"/>
    <col min="8993" max="8994" width="14.28515625" style="6" customWidth="1"/>
    <col min="8995" max="8995" width="0" style="6" hidden="1" customWidth="1"/>
    <col min="8996" max="8996" width="18.85546875" style="6" customWidth="1"/>
    <col min="8997" max="9009" width="8" style="6" customWidth="1"/>
    <col min="9010" max="9013" width="9.28515625" style="6" customWidth="1"/>
    <col min="9014" max="9041" width="9.140625" style="6"/>
    <col min="9042" max="9042" width="64" style="6" customWidth="1"/>
    <col min="9043" max="9043" width="97.85546875" style="6" customWidth="1"/>
    <col min="9044" max="9237" width="9.140625" style="6"/>
    <col min="9238" max="9238" width="1.28515625" style="6" customWidth="1"/>
    <col min="9239" max="9239" width="44.85546875" style="6" customWidth="1"/>
    <col min="9240" max="9240" width="47.28515625" style="6" customWidth="1"/>
    <col min="9241" max="9241" width="8.140625" style="6" customWidth="1"/>
    <col min="9242" max="9242" width="8.28515625" style="6" customWidth="1"/>
    <col min="9243" max="9243" width="5.42578125" style="6" customWidth="1"/>
    <col min="9244" max="9244" width="8.5703125" style="6" customWidth="1"/>
    <col min="9245" max="9245" width="13.7109375" style="6" customWidth="1"/>
    <col min="9246" max="9246" width="15.7109375" style="6" customWidth="1"/>
    <col min="9247" max="9247" width="14.7109375" style="6" customWidth="1"/>
    <col min="9248" max="9248" width="15" style="6" customWidth="1"/>
    <col min="9249" max="9250" width="14.28515625" style="6" customWidth="1"/>
    <col min="9251" max="9251" width="0" style="6" hidden="1" customWidth="1"/>
    <col min="9252" max="9252" width="18.85546875" style="6" customWidth="1"/>
    <col min="9253" max="9265" width="8" style="6" customWidth="1"/>
    <col min="9266" max="9269" width="9.28515625" style="6" customWidth="1"/>
    <col min="9270" max="9297" width="9.140625" style="6"/>
    <col min="9298" max="9298" width="64" style="6" customWidth="1"/>
    <col min="9299" max="9299" width="97.85546875" style="6" customWidth="1"/>
    <col min="9300" max="9493" width="9.140625" style="6"/>
    <col min="9494" max="9494" width="1.28515625" style="6" customWidth="1"/>
    <col min="9495" max="9495" width="44.85546875" style="6" customWidth="1"/>
    <col min="9496" max="9496" width="47.28515625" style="6" customWidth="1"/>
    <col min="9497" max="9497" width="8.140625" style="6" customWidth="1"/>
    <col min="9498" max="9498" width="8.28515625" style="6" customWidth="1"/>
    <col min="9499" max="9499" width="5.42578125" style="6" customWidth="1"/>
    <col min="9500" max="9500" width="8.5703125" style="6" customWidth="1"/>
    <col min="9501" max="9501" width="13.7109375" style="6" customWidth="1"/>
    <col min="9502" max="9502" width="15.7109375" style="6" customWidth="1"/>
    <col min="9503" max="9503" width="14.7109375" style="6" customWidth="1"/>
    <col min="9504" max="9504" width="15" style="6" customWidth="1"/>
    <col min="9505" max="9506" width="14.28515625" style="6" customWidth="1"/>
    <col min="9507" max="9507" width="0" style="6" hidden="1" customWidth="1"/>
    <col min="9508" max="9508" width="18.85546875" style="6" customWidth="1"/>
    <col min="9509" max="9521" width="8" style="6" customWidth="1"/>
    <col min="9522" max="9525" width="9.28515625" style="6" customWidth="1"/>
    <col min="9526" max="9553" width="9.140625" style="6"/>
    <col min="9554" max="9554" width="64" style="6" customWidth="1"/>
    <col min="9555" max="9555" width="97.85546875" style="6" customWidth="1"/>
    <col min="9556" max="9749" width="9.140625" style="6"/>
    <col min="9750" max="9750" width="1.28515625" style="6" customWidth="1"/>
    <col min="9751" max="9751" width="44.85546875" style="6" customWidth="1"/>
    <col min="9752" max="9752" width="47.28515625" style="6" customWidth="1"/>
    <col min="9753" max="9753" width="8.140625" style="6" customWidth="1"/>
    <col min="9754" max="9754" width="8.28515625" style="6" customWidth="1"/>
    <col min="9755" max="9755" width="5.42578125" style="6" customWidth="1"/>
    <col min="9756" max="9756" width="8.5703125" style="6" customWidth="1"/>
    <col min="9757" max="9757" width="13.7109375" style="6" customWidth="1"/>
    <col min="9758" max="9758" width="15.7109375" style="6" customWidth="1"/>
    <col min="9759" max="9759" width="14.7109375" style="6" customWidth="1"/>
    <col min="9760" max="9760" width="15" style="6" customWidth="1"/>
    <col min="9761" max="9762" width="14.28515625" style="6" customWidth="1"/>
    <col min="9763" max="9763" width="0" style="6" hidden="1" customWidth="1"/>
    <col min="9764" max="9764" width="18.85546875" style="6" customWidth="1"/>
    <col min="9765" max="9777" width="8" style="6" customWidth="1"/>
    <col min="9778" max="9781" width="9.28515625" style="6" customWidth="1"/>
    <col min="9782" max="9809" width="9.140625" style="6"/>
    <col min="9810" max="9810" width="64" style="6" customWidth="1"/>
    <col min="9811" max="9811" width="97.85546875" style="6" customWidth="1"/>
    <col min="9812" max="10005" width="9.140625" style="6"/>
    <col min="10006" max="10006" width="1.28515625" style="6" customWidth="1"/>
    <col min="10007" max="10007" width="44.85546875" style="6" customWidth="1"/>
    <col min="10008" max="10008" width="47.28515625" style="6" customWidth="1"/>
    <col min="10009" max="10009" width="8.140625" style="6" customWidth="1"/>
    <col min="10010" max="10010" width="8.28515625" style="6" customWidth="1"/>
    <col min="10011" max="10011" width="5.42578125" style="6" customWidth="1"/>
    <col min="10012" max="10012" width="8.5703125" style="6" customWidth="1"/>
    <col min="10013" max="10013" width="13.7109375" style="6" customWidth="1"/>
    <col min="10014" max="10014" width="15.7109375" style="6" customWidth="1"/>
    <col min="10015" max="10015" width="14.7109375" style="6" customWidth="1"/>
    <col min="10016" max="10016" width="15" style="6" customWidth="1"/>
    <col min="10017" max="10018" width="14.28515625" style="6" customWidth="1"/>
    <col min="10019" max="10019" width="0" style="6" hidden="1" customWidth="1"/>
    <col min="10020" max="10020" width="18.85546875" style="6" customWidth="1"/>
    <col min="10021" max="10033" width="8" style="6" customWidth="1"/>
    <col min="10034" max="10037" width="9.28515625" style="6" customWidth="1"/>
    <col min="10038" max="10065" width="9.140625" style="6"/>
    <col min="10066" max="10066" width="64" style="6" customWidth="1"/>
    <col min="10067" max="10067" width="97.85546875" style="6" customWidth="1"/>
    <col min="10068" max="10261" width="9.140625" style="6"/>
    <col min="10262" max="10262" width="1.28515625" style="6" customWidth="1"/>
    <col min="10263" max="10263" width="44.85546875" style="6" customWidth="1"/>
    <col min="10264" max="10264" width="47.28515625" style="6" customWidth="1"/>
    <col min="10265" max="10265" width="8.140625" style="6" customWidth="1"/>
    <col min="10266" max="10266" width="8.28515625" style="6" customWidth="1"/>
    <col min="10267" max="10267" width="5.42578125" style="6" customWidth="1"/>
    <col min="10268" max="10268" width="8.5703125" style="6" customWidth="1"/>
    <col min="10269" max="10269" width="13.7109375" style="6" customWidth="1"/>
    <col min="10270" max="10270" width="15.7109375" style="6" customWidth="1"/>
    <col min="10271" max="10271" width="14.7109375" style="6" customWidth="1"/>
    <col min="10272" max="10272" width="15" style="6" customWidth="1"/>
    <col min="10273" max="10274" width="14.28515625" style="6" customWidth="1"/>
    <col min="10275" max="10275" width="0" style="6" hidden="1" customWidth="1"/>
    <col min="10276" max="10276" width="18.85546875" style="6" customWidth="1"/>
    <col min="10277" max="10289" width="8" style="6" customWidth="1"/>
    <col min="10290" max="10293" width="9.28515625" style="6" customWidth="1"/>
    <col min="10294" max="10321" width="9.140625" style="6"/>
    <col min="10322" max="10322" width="64" style="6" customWidth="1"/>
    <col min="10323" max="10323" width="97.85546875" style="6" customWidth="1"/>
    <col min="10324" max="10517" width="9.140625" style="6"/>
    <col min="10518" max="10518" width="1.28515625" style="6" customWidth="1"/>
    <col min="10519" max="10519" width="44.85546875" style="6" customWidth="1"/>
    <col min="10520" max="10520" width="47.28515625" style="6" customWidth="1"/>
    <col min="10521" max="10521" width="8.140625" style="6" customWidth="1"/>
    <col min="10522" max="10522" width="8.28515625" style="6" customWidth="1"/>
    <col min="10523" max="10523" width="5.42578125" style="6" customWidth="1"/>
    <col min="10524" max="10524" width="8.5703125" style="6" customWidth="1"/>
    <col min="10525" max="10525" width="13.7109375" style="6" customWidth="1"/>
    <col min="10526" max="10526" width="15.7109375" style="6" customWidth="1"/>
    <col min="10527" max="10527" width="14.7109375" style="6" customWidth="1"/>
    <col min="10528" max="10528" width="15" style="6" customWidth="1"/>
    <col min="10529" max="10530" width="14.28515625" style="6" customWidth="1"/>
    <col min="10531" max="10531" width="0" style="6" hidden="1" customWidth="1"/>
    <col min="10532" max="10532" width="18.85546875" style="6" customWidth="1"/>
    <col min="10533" max="10545" width="8" style="6" customWidth="1"/>
    <col min="10546" max="10549" width="9.28515625" style="6" customWidth="1"/>
    <col min="10550" max="10577" width="9.140625" style="6"/>
    <col min="10578" max="10578" width="64" style="6" customWidth="1"/>
    <col min="10579" max="10579" width="97.85546875" style="6" customWidth="1"/>
    <col min="10580" max="10773" width="9.140625" style="6"/>
    <col min="10774" max="10774" width="1.28515625" style="6" customWidth="1"/>
    <col min="10775" max="10775" width="44.85546875" style="6" customWidth="1"/>
    <col min="10776" max="10776" width="47.28515625" style="6" customWidth="1"/>
    <col min="10777" max="10777" width="8.140625" style="6" customWidth="1"/>
    <col min="10778" max="10778" width="8.28515625" style="6" customWidth="1"/>
    <col min="10779" max="10779" width="5.42578125" style="6" customWidth="1"/>
    <col min="10780" max="10780" width="8.5703125" style="6" customWidth="1"/>
    <col min="10781" max="10781" width="13.7109375" style="6" customWidth="1"/>
    <col min="10782" max="10782" width="15.7109375" style="6" customWidth="1"/>
    <col min="10783" max="10783" width="14.7109375" style="6" customWidth="1"/>
    <col min="10784" max="10784" width="15" style="6" customWidth="1"/>
    <col min="10785" max="10786" width="14.28515625" style="6" customWidth="1"/>
    <col min="10787" max="10787" width="0" style="6" hidden="1" customWidth="1"/>
    <col min="10788" max="10788" width="18.85546875" style="6" customWidth="1"/>
    <col min="10789" max="10801" width="8" style="6" customWidth="1"/>
    <col min="10802" max="10805" width="9.28515625" style="6" customWidth="1"/>
    <col min="10806" max="10833" width="9.140625" style="6"/>
    <col min="10834" max="10834" width="64" style="6" customWidth="1"/>
    <col min="10835" max="10835" width="97.85546875" style="6" customWidth="1"/>
    <col min="10836" max="11029" width="9.140625" style="6"/>
    <col min="11030" max="11030" width="1.28515625" style="6" customWidth="1"/>
    <col min="11031" max="11031" width="44.85546875" style="6" customWidth="1"/>
    <col min="11032" max="11032" width="47.28515625" style="6" customWidth="1"/>
    <col min="11033" max="11033" width="8.140625" style="6" customWidth="1"/>
    <col min="11034" max="11034" width="8.28515625" style="6" customWidth="1"/>
    <col min="11035" max="11035" width="5.42578125" style="6" customWidth="1"/>
    <col min="11036" max="11036" width="8.5703125" style="6" customWidth="1"/>
    <col min="11037" max="11037" width="13.7109375" style="6" customWidth="1"/>
    <col min="11038" max="11038" width="15.7109375" style="6" customWidth="1"/>
    <col min="11039" max="11039" width="14.7109375" style="6" customWidth="1"/>
    <col min="11040" max="11040" width="15" style="6" customWidth="1"/>
    <col min="11041" max="11042" width="14.28515625" style="6" customWidth="1"/>
    <col min="11043" max="11043" width="0" style="6" hidden="1" customWidth="1"/>
    <col min="11044" max="11044" width="18.85546875" style="6" customWidth="1"/>
    <col min="11045" max="11057" width="8" style="6" customWidth="1"/>
    <col min="11058" max="11061" width="9.28515625" style="6" customWidth="1"/>
    <col min="11062" max="11089" width="9.140625" style="6"/>
    <col min="11090" max="11090" width="64" style="6" customWidth="1"/>
    <col min="11091" max="11091" width="97.85546875" style="6" customWidth="1"/>
    <col min="11092" max="11285" width="9.140625" style="6"/>
    <col min="11286" max="11286" width="1.28515625" style="6" customWidth="1"/>
    <col min="11287" max="11287" width="44.85546875" style="6" customWidth="1"/>
    <col min="11288" max="11288" width="47.28515625" style="6" customWidth="1"/>
    <col min="11289" max="11289" width="8.140625" style="6" customWidth="1"/>
    <col min="11290" max="11290" width="8.28515625" style="6" customWidth="1"/>
    <col min="11291" max="11291" width="5.42578125" style="6" customWidth="1"/>
    <col min="11292" max="11292" width="8.5703125" style="6" customWidth="1"/>
    <col min="11293" max="11293" width="13.7109375" style="6" customWidth="1"/>
    <col min="11294" max="11294" width="15.7109375" style="6" customWidth="1"/>
    <col min="11295" max="11295" width="14.7109375" style="6" customWidth="1"/>
    <col min="11296" max="11296" width="15" style="6" customWidth="1"/>
    <col min="11297" max="11298" width="14.28515625" style="6" customWidth="1"/>
    <col min="11299" max="11299" width="0" style="6" hidden="1" customWidth="1"/>
    <col min="11300" max="11300" width="18.85546875" style="6" customWidth="1"/>
    <col min="11301" max="11313" width="8" style="6" customWidth="1"/>
    <col min="11314" max="11317" width="9.28515625" style="6" customWidth="1"/>
    <col min="11318" max="11345" width="9.140625" style="6"/>
    <col min="11346" max="11346" width="64" style="6" customWidth="1"/>
    <col min="11347" max="11347" width="97.85546875" style="6" customWidth="1"/>
    <col min="11348" max="11541" width="9.140625" style="6"/>
    <col min="11542" max="11542" width="1.28515625" style="6" customWidth="1"/>
    <col min="11543" max="11543" width="44.85546875" style="6" customWidth="1"/>
    <col min="11544" max="11544" width="47.28515625" style="6" customWidth="1"/>
    <col min="11545" max="11545" width="8.140625" style="6" customWidth="1"/>
    <col min="11546" max="11546" width="8.28515625" style="6" customWidth="1"/>
    <col min="11547" max="11547" width="5.42578125" style="6" customWidth="1"/>
    <col min="11548" max="11548" width="8.5703125" style="6" customWidth="1"/>
    <col min="11549" max="11549" width="13.7109375" style="6" customWidth="1"/>
    <col min="11550" max="11550" width="15.7109375" style="6" customWidth="1"/>
    <col min="11551" max="11551" width="14.7109375" style="6" customWidth="1"/>
    <col min="11552" max="11552" width="15" style="6" customWidth="1"/>
    <col min="11553" max="11554" width="14.28515625" style="6" customWidth="1"/>
    <col min="11555" max="11555" width="0" style="6" hidden="1" customWidth="1"/>
    <col min="11556" max="11556" width="18.85546875" style="6" customWidth="1"/>
    <col min="11557" max="11569" width="8" style="6" customWidth="1"/>
    <col min="11570" max="11573" width="9.28515625" style="6" customWidth="1"/>
    <col min="11574" max="11601" width="9.140625" style="6"/>
    <col min="11602" max="11602" width="64" style="6" customWidth="1"/>
    <col min="11603" max="11603" width="97.85546875" style="6" customWidth="1"/>
    <col min="11604" max="11797" width="9.140625" style="6"/>
    <col min="11798" max="11798" width="1.28515625" style="6" customWidth="1"/>
    <col min="11799" max="11799" width="44.85546875" style="6" customWidth="1"/>
    <col min="11800" max="11800" width="47.28515625" style="6" customWidth="1"/>
    <col min="11801" max="11801" width="8.140625" style="6" customWidth="1"/>
    <col min="11802" max="11802" width="8.28515625" style="6" customWidth="1"/>
    <col min="11803" max="11803" width="5.42578125" style="6" customWidth="1"/>
    <col min="11804" max="11804" width="8.5703125" style="6" customWidth="1"/>
    <col min="11805" max="11805" width="13.7109375" style="6" customWidth="1"/>
    <col min="11806" max="11806" width="15.7109375" style="6" customWidth="1"/>
    <col min="11807" max="11807" width="14.7109375" style="6" customWidth="1"/>
    <col min="11808" max="11808" width="15" style="6" customWidth="1"/>
    <col min="11809" max="11810" width="14.28515625" style="6" customWidth="1"/>
    <col min="11811" max="11811" width="0" style="6" hidden="1" customWidth="1"/>
    <col min="11812" max="11812" width="18.85546875" style="6" customWidth="1"/>
    <col min="11813" max="11825" width="8" style="6" customWidth="1"/>
    <col min="11826" max="11829" width="9.28515625" style="6" customWidth="1"/>
    <col min="11830" max="11857" width="9.140625" style="6"/>
    <col min="11858" max="11858" width="64" style="6" customWidth="1"/>
    <col min="11859" max="11859" width="97.85546875" style="6" customWidth="1"/>
    <col min="11860" max="12053" width="9.140625" style="6"/>
    <col min="12054" max="12054" width="1.28515625" style="6" customWidth="1"/>
    <col min="12055" max="12055" width="44.85546875" style="6" customWidth="1"/>
    <col min="12056" max="12056" width="47.28515625" style="6" customWidth="1"/>
    <col min="12057" max="12057" width="8.140625" style="6" customWidth="1"/>
    <col min="12058" max="12058" width="8.28515625" style="6" customWidth="1"/>
    <col min="12059" max="12059" width="5.42578125" style="6" customWidth="1"/>
    <col min="12060" max="12060" width="8.5703125" style="6" customWidth="1"/>
    <col min="12061" max="12061" width="13.7109375" style="6" customWidth="1"/>
    <col min="12062" max="12062" width="15.7109375" style="6" customWidth="1"/>
    <col min="12063" max="12063" width="14.7109375" style="6" customWidth="1"/>
    <col min="12064" max="12064" width="15" style="6" customWidth="1"/>
    <col min="12065" max="12066" width="14.28515625" style="6" customWidth="1"/>
    <col min="12067" max="12067" width="0" style="6" hidden="1" customWidth="1"/>
    <col min="12068" max="12068" width="18.85546875" style="6" customWidth="1"/>
    <col min="12069" max="12081" width="8" style="6" customWidth="1"/>
    <col min="12082" max="12085" width="9.28515625" style="6" customWidth="1"/>
    <col min="12086" max="12113" width="9.140625" style="6"/>
    <col min="12114" max="12114" width="64" style="6" customWidth="1"/>
    <col min="12115" max="12115" width="97.85546875" style="6" customWidth="1"/>
    <col min="12116" max="12309" width="9.140625" style="6"/>
    <col min="12310" max="12310" width="1.28515625" style="6" customWidth="1"/>
    <col min="12311" max="12311" width="44.85546875" style="6" customWidth="1"/>
    <col min="12312" max="12312" width="47.28515625" style="6" customWidth="1"/>
    <col min="12313" max="12313" width="8.140625" style="6" customWidth="1"/>
    <col min="12314" max="12314" width="8.28515625" style="6" customWidth="1"/>
    <col min="12315" max="12315" width="5.42578125" style="6" customWidth="1"/>
    <col min="12316" max="12316" width="8.5703125" style="6" customWidth="1"/>
    <col min="12317" max="12317" width="13.7109375" style="6" customWidth="1"/>
    <col min="12318" max="12318" width="15.7109375" style="6" customWidth="1"/>
    <col min="12319" max="12319" width="14.7109375" style="6" customWidth="1"/>
    <col min="12320" max="12320" width="15" style="6" customWidth="1"/>
    <col min="12321" max="12322" width="14.28515625" style="6" customWidth="1"/>
    <col min="12323" max="12323" width="0" style="6" hidden="1" customWidth="1"/>
    <col min="12324" max="12324" width="18.85546875" style="6" customWidth="1"/>
    <col min="12325" max="12337" width="8" style="6" customWidth="1"/>
    <col min="12338" max="12341" width="9.28515625" style="6" customWidth="1"/>
    <col min="12342" max="12369" width="9.140625" style="6"/>
    <col min="12370" max="12370" width="64" style="6" customWidth="1"/>
    <col min="12371" max="12371" width="97.85546875" style="6" customWidth="1"/>
    <col min="12372" max="12565" width="9.140625" style="6"/>
    <col min="12566" max="12566" width="1.28515625" style="6" customWidth="1"/>
    <col min="12567" max="12567" width="44.85546875" style="6" customWidth="1"/>
    <col min="12568" max="12568" width="47.28515625" style="6" customWidth="1"/>
    <col min="12569" max="12569" width="8.140625" style="6" customWidth="1"/>
    <col min="12570" max="12570" width="8.28515625" style="6" customWidth="1"/>
    <col min="12571" max="12571" width="5.42578125" style="6" customWidth="1"/>
    <col min="12572" max="12572" width="8.5703125" style="6" customWidth="1"/>
    <col min="12573" max="12573" width="13.7109375" style="6" customWidth="1"/>
    <col min="12574" max="12574" width="15.7109375" style="6" customWidth="1"/>
    <col min="12575" max="12575" width="14.7109375" style="6" customWidth="1"/>
    <col min="12576" max="12576" width="15" style="6" customWidth="1"/>
    <col min="12577" max="12578" width="14.28515625" style="6" customWidth="1"/>
    <col min="12579" max="12579" width="0" style="6" hidden="1" customWidth="1"/>
    <col min="12580" max="12580" width="18.85546875" style="6" customWidth="1"/>
    <col min="12581" max="12593" width="8" style="6" customWidth="1"/>
    <col min="12594" max="12597" width="9.28515625" style="6" customWidth="1"/>
    <col min="12598" max="12625" width="9.140625" style="6"/>
    <col min="12626" max="12626" width="64" style="6" customWidth="1"/>
    <col min="12627" max="12627" width="97.85546875" style="6" customWidth="1"/>
    <col min="12628" max="12821" width="9.140625" style="6"/>
    <col min="12822" max="12822" width="1.28515625" style="6" customWidth="1"/>
    <col min="12823" max="12823" width="44.85546875" style="6" customWidth="1"/>
    <col min="12824" max="12824" width="47.28515625" style="6" customWidth="1"/>
    <col min="12825" max="12825" width="8.140625" style="6" customWidth="1"/>
    <col min="12826" max="12826" width="8.28515625" style="6" customWidth="1"/>
    <col min="12827" max="12827" width="5.42578125" style="6" customWidth="1"/>
    <col min="12828" max="12828" width="8.5703125" style="6" customWidth="1"/>
    <col min="12829" max="12829" width="13.7109375" style="6" customWidth="1"/>
    <col min="12830" max="12830" width="15.7109375" style="6" customWidth="1"/>
    <col min="12831" max="12831" width="14.7109375" style="6" customWidth="1"/>
    <col min="12832" max="12832" width="15" style="6" customWidth="1"/>
    <col min="12833" max="12834" width="14.28515625" style="6" customWidth="1"/>
    <col min="12835" max="12835" width="0" style="6" hidden="1" customWidth="1"/>
    <col min="12836" max="12836" width="18.85546875" style="6" customWidth="1"/>
    <col min="12837" max="12849" width="8" style="6" customWidth="1"/>
    <col min="12850" max="12853" width="9.28515625" style="6" customWidth="1"/>
    <col min="12854" max="12881" width="9.140625" style="6"/>
    <col min="12882" max="12882" width="64" style="6" customWidth="1"/>
    <col min="12883" max="12883" width="97.85546875" style="6" customWidth="1"/>
    <col min="12884" max="13077" width="9.140625" style="6"/>
    <col min="13078" max="13078" width="1.28515625" style="6" customWidth="1"/>
    <col min="13079" max="13079" width="44.85546875" style="6" customWidth="1"/>
    <col min="13080" max="13080" width="47.28515625" style="6" customWidth="1"/>
    <col min="13081" max="13081" width="8.140625" style="6" customWidth="1"/>
    <col min="13082" max="13082" width="8.28515625" style="6" customWidth="1"/>
    <col min="13083" max="13083" width="5.42578125" style="6" customWidth="1"/>
    <col min="13084" max="13084" width="8.5703125" style="6" customWidth="1"/>
    <col min="13085" max="13085" width="13.7109375" style="6" customWidth="1"/>
    <col min="13086" max="13086" width="15.7109375" style="6" customWidth="1"/>
    <col min="13087" max="13087" width="14.7109375" style="6" customWidth="1"/>
    <col min="13088" max="13088" width="15" style="6" customWidth="1"/>
    <col min="13089" max="13090" width="14.28515625" style="6" customWidth="1"/>
    <col min="13091" max="13091" width="0" style="6" hidden="1" customWidth="1"/>
    <col min="13092" max="13092" width="18.85546875" style="6" customWidth="1"/>
    <col min="13093" max="13105" width="8" style="6" customWidth="1"/>
    <col min="13106" max="13109" width="9.28515625" style="6" customWidth="1"/>
    <col min="13110" max="13137" width="9.140625" style="6"/>
    <col min="13138" max="13138" width="64" style="6" customWidth="1"/>
    <col min="13139" max="13139" width="97.85546875" style="6" customWidth="1"/>
    <col min="13140" max="13333" width="9.140625" style="6"/>
    <col min="13334" max="13334" width="1.28515625" style="6" customWidth="1"/>
    <col min="13335" max="13335" width="44.85546875" style="6" customWidth="1"/>
    <col min="13336" max="13336" width="47.28515625" style="6" customWidth="1"/>
    <col min="13337" max="13337" width="8.140625" style="6" customWidth="1"/>
    <col min="13338" max="13338" width="8.28515625" style="6" customWidth="1"/>
    <col min="13339" max="13339" width="5.42578125" style="6" customWidth="1"/>
    <col min="13340" max="13340" width="8.5703125" style="6" customWidth="1"/>
    <col min="13341" max="13341" width="13.7109375" style="6" customWidth="1"/>
    <col min="13342" max="13342" width="15.7109375" style="6" customWidth="1"/>
    <col min="13343" max="13343" width="14.7109375" style="6" customWidth="1"/>
    <col min="13344" max="13344" width="15" style="6" customWidth="1"/>
    <col min="13345" max="13346" width="14.28515625" style="6" customWidth="1"/>
    <col min="13347" max="13347" width="0" style="6" hidden="1" customWidth="1"/>
    <col min="13348" max="13348" width="18.85546875" style="6" customWidth="1"/>
    <col min="13349" max="13361" width="8" style="6" customWidth="1"/>
    <col min="13362" max="13365" width="9.28515625" style="6" customWidth="1"/>
    <col min="13366" max="13393" width="9.140625" style="6"/>
    <col min="13394" max="13394" width="64" style="6" customWidth="1"/>
    <col min="13395" max="13395" width="97.85546875" style="6" customWidth="1"/>
    <col min="13396" max="13589" width="9.140625" style="6"/>
    <col min="13590" max="13590" width="1.28515625" style="6" customWidth="1"/>
    <col min="13591" max="13591" width="44.85546875" style="6" customWidth="1"/>
    <col min="13592" max="13592" width="47.28515625" style="6" customWidth="1"/>
    <col min="13593" max="13593" width="8.140625" style="6" customWidth="1"/>
    <col min="13594" max="13594" width="8.28515625" style="6" customWidth="1"/>
    <col min="13595" max="13595" width="5.42578125" style="6" customWidth="1"/>
    <col min="13596" max="13596" width="8.5703125" style="6" customWidth="1"/>
    <col min="13597" max="13597" width="13.7109375" style="6" customWidth="1"/>
    <col min="13598" max="13598" width="15.7109375" style="6" customWidth="1"/>
    <col min="13599" max="13599" width="14.7109375" style="6" customWidth="1"/>
    <col min="13600" max="13600" width="15" style="6" customWidth="1"/>
    <col min="13601" max="13602" width="14.28515625" style="6" customWidth="1"/>
    <col min="13603" max="13603" width="0" style="6" hidden="1" customWidth="1"/>
    <col min="13604" max="13604" width="18.85546875" style="6" customWidth="1"/>
    <col min="13605" max="13617" width="8" style="6" customWidth="1"/>
    <col min="13618" max="13621" width="9.28515625" style="6" customWidth="1"/>
    <col min="13622" max="13649" width="9.140625" style="6"/>
    <col min="13650" max="13650" width="64" style="6" customWidth="1"/>
    <col min="13651" max="13651" width="97.85546875" style="6" customWidth="1"/>
    <col min="13652" max="13845" width="9.140625" style="6"/>
    <col min="13846" max="13846" width="1.28515625" style="6" customWidth="1"/>
    <col min="13847" max="13847" width="44.85546875" style="6" customWidth="1"/>
    <col min="13848" max="13848" width="47.28515625" style="6" customWidth="1"/>
    <col min="13849" max="13849" width="8.140625" style="6" customWidth="1"/>
    <col min="13850" max="13850" width="8.28515625" style="6" customWidth="1"/>
    <col min="13851" max="13851" width="5.42578125" style="6" customWidth="1"/>
    <col min="13852" max="13852" width="8.5703125" style="6" customWidth="1"/>
    <col min="13853" max="13853" width="13.7109375" style="6" customWidth="1"/>
    <col min="13854" max="13854" width="15.7109375" style="6" customWidth="1"/>
    <col min="13855" max="13855" width="14.7109375" style="6" customWidth="1"/>
    <col min="13856" max="13856" width="15" style="6" customWidth="1"/>
    <col min="13857" max="13858" width="14.28515625" style="6" customWidth="1"/>
    <col min="13859" max="13859" width="0" style="6" hidden="1" customWidth="1"/>
    <col min="13860" max="13860" width="18.85546875" style="6" customWidth="1"/>
    <col min="13861" max="13873" width="8" style="6" customWidth="1"/>
    <col min="13874" max="13877" width="9.28515625" style="6" customWidth="1"/>
    <col min="13878" max="13905" width="9.140625" style="6"/>
    <col min="13906" max="13906" width="64" style="6" customWidth="1"/>
    <col min="13907" max="13907" width="97.85546875" style="6" customWidth="1"/>
    <col min="13908" max="14101" width="9.140625" style="6"/>
    <col min="14102" max="14102" width="1.28515625" style="6" customWidth="1"/>
    <col min="14103" max="14103" width="44.85546875" style="6" customWidth="1"/>
    <col min="14104" max="14104" width="47.28515625" style="6" customWidth="1"/>
    <col min="14105" max="14105" width="8.140625" style="6" customWidth="1"/>
    <col min="14106" max="14106" width="8.28515625" style="6" customWidth="1"/>
    <col min="14107" max="14107" width="5.42578125" style="6" customWidth="1"/>
    <col min="14108" max="14108" width="8.5703125" style="6" customWidth="1"/>
    <col min="14109" max="14109" width="13.7109375" style="6" customWidth="1"/>
    <col min="14110" max="14110" width="15.7109375" style="6" customWidth="1"/>
    <col min="14111" max="14111" width="14.7109375" style="6" customWidth="1"/>
    <col min="14112" max="14112" width="15" style="6" customWidth="1"/>
    <col min="14113" max="14114" width="14.28515625" style="6" customWidth="1"/>
    <col min="14115" max="14115" width="0" style="6" hidden="1" customWidth="1"/>
    <col min="14116" max="14116" width="18.85546875" style="6" customWidth="1"/>
    <col min="14117" max="14129" width="8" style="6" customWidth="1"/>
    <col min="14130" max="14133" width="9.28515625" style="6" customWidth="1"/>
    <col min="14134" max="14161" width="9.140625" style="6"/>
    <col min="14162" max="14162" width="64" style="6" customWidth="1"/>
    <col min="14163" max="14163" width="97.85546875" style="6" customWidth="1"/>
    <col min="14164" max="14357" width="9.140625" style="6"/>
    <col min="14358" max="14358" width="1.28515625" style="6" customWidth="1"/>
    <col min="14359" max="14359" width="44.85546875" style="6" customWidth="1"/>
    <col min="14360" max="14360" width="47.28515625" style="6" customWidth="1"/>
    <col min="14361" max="14361" width="8.140625" style="6" customWidth="1"/>
    <col min="14362" max="14362" width="8.28515625" style="6" customWidth="1"/>
    <col min="14363" max="14363" width="5.42578125" style="6" customWidth="1"/>
    <col min="14364" max="14364" width="8.5703125" style="6" customWidth="1"/>
    <col min="14365" max="14365" width="13.7109375" style="6" customWidth="1"/>
    <col min="14366" max="14366" width="15.7109375" style="6" customWidth="1"/>
    <col min="14367" max="14367" width="14.7109375" style="6" customWidth="1"/>
    <col min="14368" max="14368" width="15" style="6" customWidth="1"/>
    <col min="14369" max="14370" width="14.28515625" style="6" customWidth="1"/>
    <col min="14371" max="14371" width="0" style="6" hidden="1" customWidth="1"/>
    <col min="14372" max="14372" width="18.85546875" style="6" customWidth="1"/>
    <col min="14373" max="14385" width="8" style="6" customWidth="1"/>
    <col min="14386" max="14389" width="9.28515625" style="6" customWidth="1"/>
    <col min="14390" max="14417" width="9.140625" style="6"/>
    <col min="14418" max="14418" width="64" style="6" customWidth="1"/>
    <col min="14419" max="14419" width="97.85546875" style="6" customWidth="1"/>
    <col min="14420" max="14613" width="9.140625" style="6"/>
    <col min="14614" max="14614" width="1.28515625" style="6" customWidth="1"/>
    <col min="14615" max="14615" width="44.85546875" style="6" customWidth="1"/>
    <col min="14616" max="14616" width="47.28515625" style="6" customWidth="1"/>
    <col min="14617" max="14617" width="8.140625" style="6" customWidth="1"/>
    <col min="14618" max="14618" width="8.28515625" style="6" customWidth="1"/>
    <col min="14619" max="14619" width="5.42578125" style="6" customWidth="1"/>
    <col min="14620" max="14620" width="8.5703125" style="6" customWidth="1"/>
    <col min="14621" max="14621" width="13.7109375" style="6" customWidth="1"/>
    <col min="14622" max="14622" width="15.7109375" style="6" customWidth="1"/>
    <col min="14623" max="14623" width="14.7109375" style="6" customWidth="1"/>
    <col min="14624" max="14624" width="15" style="6" customWidth="1"/>
    <col min="14625" max="14626" width="14.28515625" style="6" customWidth="1"/>
    <col min="14627" max="14627" width="0" style="6" hidden="1" customWidth="1"/>
    <col min="14628" max="14628" width="18.85546875" style="6" customWidth="1"/>
    <col min="14629" max="14641" width="8" style="6" customWidth="1"/>
    <col min="14642" max="14645" width="9.28515625" style="6" customWidth="1"/>
    <col min="14646" max="14673" width="9.140625" style="6"/>
    <col min="14674" max="14674" width="64" style="6" customWidth="1"/>
    <col min="14675" max="14675" width="97.85546875" style="6" customWidth="1"/>
    <col min="14676" max="14869" width="9.140625" style="6"/>
    <col min="14870" max="14870" width="1.28515625" style="6" customWidth="1"/>
    <col min="14871" max="14871" width="44.85546875" style="6" customWidth="1"/>
    <col min="14872" max="14872" width="47.28515625" style="6" customWidth="1"/>
    <col min="14873" max="14873" width="8.140625" style="6" customWidth="1"/>
    <col min="14874" max="14874" width="8.28515625" style="6" customWidth="1"/>
    <col min="14875" max="14875" width="5.42578125" style="6" customWidth="1"/>
    <col min="14876" max="14876" width="8.5703125" style="6" customWidth="1"/>
    <col min="14877" max="14877" width="13.7109375" style="6" customWidth="1"/>
    <col min="14878" max="14878" width="15.7109375" style="6" customWidth="1"/>
    <col min="14879" max="14879" width="14.7109375" style="6" customWidth="1"/>
    <col min="14880" max="14880" width="15" style="6" customWidth="1"/>
    <col min="14881" max="14882" width="14.28515625" style="6" customWidth="1"/>
    <col min="14883" max="14883" width="0" style="6" hidden="1" customWidth="1"/>
    <col min="14884" max="14884" width="18.85546875" style="6" customWidth="1"/>
    <col min="14885" max="14897" width="8" style="6" customWidth="1"/>
    <col min="14898" max="14901" width="9.28515625" style="6" customWidth="1"/>
    <col min="14902" max="14929" width="9.140625" style="6"/>
    <col min="14930" max="14930" width="64" style="6" customWidth="1"/>
    <col min="14931" max="14931" width="97.85546875" style="6" customWidth="1"/>
    <col min="14932" max="15125" width="9.140625" style="6"/>
    <col min="15126" max="15126" width="1.28515625" style="6" customWidth="1"/>
    <col min="15127" max="15127" width="44.85546875" style="6" customWidth="1"/>
    <col min="15128" max="15128" width="47.28515625" style="6" customWidth="1"/>
    <col min="15129" max="15129" width="8.140625" style="6" customWidth="1"/>
    <col min="15130" max="15130" width="8.28515625" style="6" customWidth="1"/>
    <col min="15131" max="15131" width="5.42578125" style="6" customWidth="1"/>
    <col min="15132" max="15132" width="8.5703125" style="6" customWidth="1"/>
    <col min="15133" max="15133" width="13.7109375" style="6" customWidth="1"/>
    <col min="15134" max="15134" width="15.7109375" style="6" customWidth="1"/>
    <col min="15135" max="15135" width="14.7109375" style="6" customWidth="1"/>
    <col min="15136" max="15136" width="15" style="6" customWidth="1"/>
    <col min="15137" max="15138" width="14.28515625" style="6" customWidth="1"/>
    <col min="15139" max="15139" width="0" style="6" hidden="1" customWidth="1"/>
    <col min="15140" max="15140" width="18.85546875" style="6" customWidth="1"/>
    <col min="15141" max="15153" width="8" style="6" customWidth="1"/>
    <col min="15154" max="15157" width="9.28515625" style="6" customWidth="1"/>
    <col min="15158" max="15185" width="9.140625" style="6"/>
    <col min="15186" max="15186" width="64" style="6" customWidth="1"/>
    <col min="15187" max="15187" width="97.85546875" style="6" customWidth="1"/>
    <col min="15188" max="15381" width="9.140625" style="6"/>
    <col min="15382" max="15382" width="1.28515625" style="6" customWidth="1"/>
    <col min="15383" max="15383" width="44.85546875" style="6" customWidth="1"/>
    <col min="15384" max="15384" width="47.28515625" style="6" customWidth="1"/>
    <col min="15385" max="15385" width="8.140625" style="6" customWidth="1"/>
    <col min="15386" max="15386" width="8.28515625" style="6" customWidth="1"/>
    <col min="15387" max="15387" width="5.42578125" style="6" customWidth="1"/>
    <col min="15388" max="15388" width="8.5703125" style="6" customWidth="1"/>
    <col min="15389" max="15389" width="13.7109375" style="6" customWidth="1"/>
    <col min="15390" max="15390" width="15.7109375" style="6" customWidth="1"/>
    <col min="15391" max="15391" width="14.7109375" style="6" customWidth="1"/>
    <col min="15392" max="15392" width="15" style="6" customWidth="1"/>
    <col min="15393" max="15394" width="14.28515625" style="6" customWidth="1"/>
    <col min="15395" max="15395" width="0" style="6" hidden="1" customWidth="1"/>
    <col min="15396" max="15396" width="18.85546875" style="6" customWidth="1"/>
    <col min="15397" max="15409" width="8" style="6" customWidth="1"/>
    <col min="15410" max="15413" width="9.28515625" style="6" customWidth="1"/>
    <col min="15414" max="15441" width="9.140625" style="6"/>
    <col min="15442" max="15442" width="64" style="6" customWidth="1"/>
    <col min="15443" max="15443" width="97.85546875" style="6" customWidth="1"/>
    <col min="15444" max="15637" width="9.140625" style="6"/>
    <col min="15638" max="15638" width="1.28515625" style="6" customWidth="1"/>
    <col min="15639" max="15639" width="44.85546875" style="6" customWidth="1"/>
    <col min="15640" max="15640" width="47.28515625" style="6" customWidth="1"/>
    <col min="15641" max="15641" width="8.140625" style="6" customWidth="1"/>
    <col min="15642" max="15642" width="8.28515625" style="6" customWidth="1"/>
    <col min="15643" max="15643" width="5.42578125" style="6" customWidth="1"/>
    <col min="15644" max="15644" width="8.5703125" style="6" customWidth="1"/>
    <col min="15645" max="15645" width="13.7109375" style="6" customWidth="1"/>
    <col min="15646" max="15646" width="15.7109375" style="6" customWidth="1"/>
    <col min="15647" max="15647" width="14.7109375" style="6" customWidth="1"/>
    <col min="15648" max="15648" width="15" style="6" customWidth="1"/>
    <col min="15649" max="15650" width="14.28515625" style="6" customWidth="1"/>
    <col min="15651" max="15651" width="0" style="6" hidden="1" customWidth="1"/>
    <col min="15652" max="15652" width="18.85546875" style="6" customWidth="1"/>
    <col min="15653" max="15665" width="8" style="6" customWidth="1"/>
    <col min="15666" max="15669" width="9.28515625" style="6" customWidth="1"/>
    <col min="15670" max="15697" width="9.140625" style="6"/>
    <col min="15698" max="15698" width="64" style="6" customWidth="1"/>
    <col min="15699" max="15699" width="97.85546875" style="6" customWidth="1"/>
    <col min="15700" max="15893" width="9.140625" style="6"/>
    <col min="15894" max="15894" width="1.28515625" style="6" customWidth="1"/>
    <col min="15895" max="15895" width="44.85546875" style="6" customWidth="1"/>
    <col min="15896" max="15896" width="47.28515625" style="6" customWidth="1"/>
    <col min="15897" max="15897" width="8.140625" style="6" customWidth="1"/>
    <col min="15898" max="15898" width="8.28515625" style="6" customWidth="1"/>
    <col min="15899" max="15899" width="5.42578125" style="6" customWidth="1"/>
    <col min="15900" max="15900" width="8.5703125" style="6" customWidth="1"/>
    <col min="15901" max="15901" width="13.7109375" style="6" customWidth="1"/>
    <col min="15902" max="15902" width="15.7109375" style="6" customWidth="1"/>
    <col min="15903" max="15903" width="14.7109375" style="6" customWidth="1"/>
    <col min="15904" max="15904" width="15" style="6" customWidth="1"/>
    <col min="15905" max="15906" width="14.28515625" style="6" customWidth="1"/>
    <col min="15907" max="15907" width="0" style="6" hidden="1" customWidth="1"/>
    <col min="15908" max="15908" width="18.85546875" style="6" customWidth="1"/>
    <col min="15909" max="15921" width="8" style="6" customWidth="1"/>
    <col min="15922" max="15925" width="9.28515625" style="6" customWidth="1"/>
    <col min="15926" max="15953" width="9.140625" style="6"/>
    <col min="15954" max="15954" width="64" style="6" customWidth="1"/>
    <col min="15955" max="15955" width="97.85546875" style="6" customWidth="1"/>
    <col min="15956" max="16149" width="9.140625" style="6"/>
    <col min="16150" max="16150" width="1.28515625" style="6" customWidth="1"/>
    <col min="16151" max="16151" width="44.85546875" style="6" customWidth="1"/>
    <col min="16152" max="16152" width="47.28515625" style="6" customWidth="1"/>
    <col min="16153" max="16153" width="8.140625" style="6" customWidth="1"/>
    <col min="16154" max="16154" width="8.28515625" style="6" customWidth="1"/>
    <col min="16155" max="16155" width="5.42578125" style="6" customWidth="1"/>
    <col min="16156" max="16156" width="8.5703125" style="6" customWidth="1"/>
    <col min="16157" max="16157" width="13.7109375" style="6" customWidth="1"/>
    <col min="16158" max="16158" width="15.7109375" style="6" customWidth="1"/>
    <col min="16159" max="16159" width="14.7109375" style="6" customWidth="1"/>
    <col min="16160" max="16160" width="15" style="6" customWidth="1"/>
    <col min="16161" max="16162" width="14.28515625" style="6" customWidth="1"/>
    <col min="16163" max="16163" width="0" style="6" hidden="1" customWidth="1"/>
    <col min="16164" max="16164" width="18.85546875" style="6" customWidth="1"/>
    <col min="16165" max="16177" width="8" style="6" customWidth="1"/>
    <col min="16178" max="16181" width="9.28515625" style="6" customWidth="1"/>
    <col min="16182" max="16209" width="9.140625" style="6"/>
    <col min="16210" max="16210" width="64" style="6" customWidth="1"/>
    <col min="16211" max="16211" width="97.85546875" style="6" customWidth="1"/>
    <col min="16212" max="16384" width="9.140625" style="6"/>
  </cols>
  <sheetData>
    <row r="1" spans="1:83" ht="4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  <c r="AA1" s="3"/>
      <c r="AB1" s="4"/>
      <c r="AC1" s="4"/>
      <c r="AD1" s="4"/>
      <c r="AE1" s="4"/>
      <c r="AF1" s="4"/>
      <c r="AG1" s="4"/>
      <c r="AH1" s="4"/>
      <c r="AI1" s="5"/>
      <c r="CD1" s="7" t="s">
        <v>0</v>
      </c>
      <c r="CE1" s="8" t="s">
        <v>1</v>
      </c>
    </row>
    <row r="2" spans="1:83" ht="32.25" customHeight="1">
      <c r="A2" s="9"/>
      <c r="B2" s="103" t="s">
        <v>168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"/>
      <c r="CD2" s="11"/>
      <c r="CE2" s="12"/>
    </row>
    <row r="3" spans="1:83" ht="9" customHeight="1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4"/>
      <c r="AA3" s="14"/>
      <c r="AB3" s="15"/>
      <c r="AC3" s="15"/>
      <c r="AD3" s="15"/>
      <c r="AE3" s="15"/>
      <c r="AF3" s="15"/>
      <c r="AG3" s="15"/>
      <c r="AH3" s="15"/>
      <c r="AI3" s="16"/>
      <c r="CD3" s="11"/>
      <c r="CE3" s="12"/>
    </row>
    <row r="4" spans="1:83" ht="25.5" customHeight="1">
      <c r="A4" s="9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"/>
      <c r="CD4" s="17" t="s">
        <v>2</v>
      </c>
      <c r="CE4" s="18" t="s">
        <v>3</v>
      </c>
    </row>
    <row r="5" spans="1:83" ht="11.25" customHeight="1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9"/>
      <c r="Z5" s="14"/>
      <c r="AA5" s="14"/>
      <c r="AB5" s="14"/>
      <c r="AC5" s="14"/>
      <c r="AD5" s="14"/>
      <c r="AE5" s="15"/>
      <c r="AF5" s="15"/>
      <c r="AG5" s="15"/>
      <c r="AH5" s="15"/>
      <c r="AI5" s="16"/>
      <c r="CD5" s="20" t="s">
        <v>4</v>
      </c>
      <c r="CE5" s="21" t="s">
        <v>5</v>
      </c>
    </row>
    <row r="6" spans="1:83" ht="9" hidden="1" customHeight="1">
      <c r="A6" s="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6"/>
      <c r="CD6" s="20"/>
      <c r="CE6" s="21"/>
    </row>
    <row r="7" spans="1:83" ht="22.5" customHeight="1">
      <c r="A7" s="9"/>
      <c r="B7" s="105" t="s">
        <v>6</v>
      </c>
      <c r="C7" s="105"/>
      <c r="D7" s="105"/>
      <c r="E7" s="105"/>
      <c r="F7" s="105"/>
      <c r="G7" s="105"/>
      <c r="H7" s="105"/>
      <c r="I7" s="105"/>
      <c r="J7" s="105"/>
      <c r="K7" s="106" t="s">
        <v>7</v>
      </c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97" t="s">
        <v>8</v>
      </c>
      <c r="Z7" s="97" t="s">
        <v>9</v>
      </c>
      <c r="AA7" s="107" t="s">
        <v>10</v>
      </c>
      <c r="AB7" s="110" t="s">
        <v>11</v>
      </c>
      <c r="AC7" s="113" t="s">
        <v>12</v>
      </c>
      <c r="AD7" s="113"/>
      <c r="AE7" s="113"/>
      <c r="AF7" s="113"/>
      <c r="AG7" s="113"/>
      <c r="AH7" s="114" t="s">
        <v>13</v>
      </c>
      <c r="AI7" s="16"/>
      <c r="CD7" s="20" t="s">
        <v>14</v>
      </c>
      <c r="CE7" s="21" t="s">
        <v>15</v>
      </c>
    </row>
    <row r="8" spans="1:83" ht="12" customHeight="1">
      <c r="A8" s="9"/>
      <c r="B8" s="105"/>
      <c r="C8" s="105"/>
      <c r="D8" s="105"/>
      <c r="E8" s="105"/>
      <c r="F8" s="105"/>
      <c r="G8" s="105"/>
      <c r="H8" s="105"/>
      <c r="I8" s="105"/>
      <c r="J8" s="105"/>
      <c r="K8" s="115" t="s">
        <v>16</v>
      </c>
      <c r="L8" s="115"/>
      <c r="M8" s="115"/>
      <c r="N8" s="115"/>
      <c r="O8" s="115"/>
      <c r="P8" s="115"/>
      <c r="Q8" s="115"/>
      <c r="R8" s="115" t="s">
        <v>17</v>
      </c>
      <c r="S8" s="115"/>
      <c r="T8" s="115"/>
      <c r="U8" s="115"/>
      <c r="V8" s="115"/>
      <c r="W8" s="115"/>
      <c r="X8" s="115"/>
      <c r="Y8" s="97"/>
      <c r="Z8" s="97"/>
      <c r="AA8" s="108"/>
      <c r="AB8" s="111"/>
      <c r="AC8" s="22">
        <v>1</v>
      </c>
      <c r="AD8" s="22">
        <v>2</v>
      </c>
      <c r="AE8" s="22">
        <v>3</v>
      </c>
      <c r="AF8" s="22">
        <v>4</v>
      </c>
      <c r="AG8" s="22">
        <v>5</v>
      </c>
      <c r="AH8" s="114"/>
      <c r="AI8" s="16"/>
      <c r="CD8" s="20" t="s">
        <v>18</v>
      </c>
      <c r="CE8" s="21" t="s">
        <v>19</v>
      </c>
    </row>
    <row r="9" spans="1:83" ht="18" customHeight="1">
      <c r="A9" s="9"/>
      <c r="B9" s="105"/>
      <c r="C9" s="105"/>
      <c r="D9" s="105"/>
      <c r="E9" s="105"/>
      <c r="F9" s="105"/>
      <c r="G9" s="105"/>
      <c r="H9" s="105"/>
      <c r="I9" s="105"/>
      <c r="J9" s="105"/>
      <c r="K9" s="116" t="s">
        <v>20</v>
      </c>
      <c r="L9" s="116"/>
      <c r="M9" s="116"/>
      <c r="N9" s="116" t="s">
        <v>21</v>
      </c>
      <c r="O9" s="116"/>
      <c r="P9" s="116"/>
      <c r="Q9" s="116" t="s">
        <v>22</v>
      </c>
      <c r="R9" s="116" t="s">
        <v>23</v>
      </c>
      <c r="S9" s="116"/>
      <c r="T9" s="116"/>
      <c r="U9" s="116" t="s">
        <v>24</v>
      </c>
      <c r="V9" s="116"/>
      <c r="W9" s="116"/>
      <c r="X9" s="116" t="s">
        <v>22</v>
      </c>
      <c r="Y9" s="97"/>
      <c r="Z9" s="97"/>
      <c r="AA9" s="108"/>
      <c r="AB9" s="111"/>
      <c r="AC9" s="23" t="s">
        <v>25</v>
      </c>
      <c r="AD9" s="23" t="s">
        <v>26</v>
      </c>
      <c r="AE9" s="24" t="s">
        <v>27</v>
      </c>
      <c r="AF9" s="24" t="s">
        <v>28</v>
      </c>
      <c r="AG9" s="24" t="s">
        <v>29</v>
      </c>
      <c r="AH9" s="114"/>
      <c r="AI9" s="16"/>
      <c r="CD9" s="20" t="s">
        <v>30</v>
      </c>
      <c r="CE9" s="21" t="s">
        <v>31</v>
      </c>
    </row>
    <row r="10" spans="1:83" ht="40.5" customHeight="1">
      <c r="A10" s="9"/>
      <c r="B10" s="25" t="s">
        <v>143</v>
      </c>
      <c r="C10" s="25" t="s">
        <v>144</v>
      </c>
      <c r="D10" s="25" t="s">
        <v>145</v>
      </c>
      <c r="E10" s="25" t="s">
        <v>32</v>
      </c>
      <c r="F10" s="25" t="s">
        <v>33</v>
      </c>
      <c r="G10" s="25" t="s">
        <v>146</v>
      </c>
      <c r="H10" s="25" t="s">
        <v>147</v>
      </c>
      <c r="I10" s="25" t="s">
        <v>148</v>
      </c>
      <c r="J10" s="25" t="s">
        <v>34</v>
      </c>
      <c r="K10" s="26" t="s">
        <v>35</v>
      </c>
      <c r="L10" s="26" t="s">
        <v>36</v>
      </c>
      <c r="M10" s="26" t="s">
        <v>37</v>
      </c>
      <c r="N10" s="26" t="s">
        <v>35</v>
      </c>
      <c r="O10" s="26" t="s">
        <v>36</v>
      </c>
      <c r="P10" s="26" t="s">
        <v>37</v>
      </c>
      <c r="Q10" s="116"/>
      <c r="R10" s="26" t="s">
        <v>35</v>
      </c>
      <c r="S10" s="26" t="s">
        <v>36</v>
      </c>
      <c r="T10" s="26" t="s">
        <v>37</v>
      </c>
      <c r="U10" s="26" t="s">
        <v>35</v>
      </c>
      <c r="V10" s="26" t="s">
        <v>36</v>
      </c>
      <c r="W10" s="26" t="s">
        <v>37</v>
      </c>
      <c r="X10" s="116"/>
      <c r="Y10" s="97"/>
      <c r="Z10" s="97"/>
      <c r="AA10" s="109"/>
      <c r="AB10" s="112"/>
      <c r="AC10" s="76" t="s">
        <v>38</v>
      </c>
      <c r="AD10" s="76" t="s">
        <v>39</v>
      </c>
      <c r="AE10" s="76" t="s">
        <v>40</v>
      </c>
      <c r="AF10" s="76" t="s">
        <v>41</v>
      </c>
      <c r="AG10" s="76" t="s">
        <v>42</v>
      </c>
      <c r="AH10" s="114"/>
      <c r="AI10" s="16"/>
      <c r="AJ10" s="6" t="s">
        <v>149</v>
      </c>
      <c r="AK10" s="6" t="s">
        <v>150</v>
      </c>
      <c r="CD10" s="20" t="s">
        <v>43</v>
      </c>
      <c r="CE10" s="21" t="s">
        <v>44</v>
      </c>
    </row>
    <row r="11" spans="1:83" s="40" customFormat="1" ht="66.75" customHeight="1">
      <c r="A11" s="27"/>
      <c r="B11" s="120" t="s">
        <v>45</v>
      </c>
      <c r="C11" s="120" t="s">
        <v>46</v>
      </c>
      <c r="D11" s="28" t="s">
        <v>47</v>
      </c>
      <c r="E11" s="28" t="s">
        <v>48</v>
      </c>
      <c r="F11" s="28" t="s">
        <v>49</v>
      </c>
      <c r="G11" s="28" t="s">
        <v>50</v>
      </c>
      <c r="H11" s="28"/>
      <c r="I11" s="28"/>
      <c r="J11" s="28" t="s">
        <v>51</v>
      </c>
      <c r="K11" s="29" t="s">
        <v>161</v>
      </c>
      <c r="L11" s="29"/>
      <c r="M11" s="29"/>
      <c r="N11" s="29"/>
      <c r="O11" s="29" t="s">
        <v>161</v>
      </c>
      <c r="P11" s="29"/>
      <c r="Q11" s="29">
        <f>IF(K11="x",5,0)+IF(L11="x",3,0)+IF(M11="x",1,0)+IF(N11="x",5,0)+IF(O11="x",3,0)+IF(P11="x",1,0)</f>
        <v>8</v>
      </c>
      <c r="R11" s="29" t="s">
        <v>161</v>
      </c>
      <c r="S11" s="29"/>
      <c r="T11" s="29"/>
      <c r="U11" s="29"/>
      <c r="V11" s="29" t="s">
        <v>161</v>
      </c>
      <c r="W11" s="29"/>
      <c r="X11" s="29">
        <f>IF(R11="x",5,0)+IF(S11="x",3,0)+IF(T11="x",1,0)+IF(U11="x",1,0)+IF(V11="x",3,0)+IF(W11="x",5,0)</f>
        <v>8</v>
      </c>
      <c r="Y11" s="30">
        <f>Q11+X11</f>
        <v>16</v>
      </c>
      <c r="Z11" s="31">
        <f t="shared" ref="Z11:Z20" si="0">Y11/Y$48</f>
        <v>0.12121212121212122</v>
      </c>
      <c r="AA11" s="32">
        <f>AB11/100</f>
        <v>1</v>
      </c>
      <c r="AB11" s="33">
        <v>100</v>
      </c>
      <c r="AC11" s="34" t="str">
        <f t="shared" ref="AC11:AC47" si="1">IF($AA11&lt;=0.2,IF($AA11&gt;=0,"z",""),"")</f>
        <v/>
      </c>
      <c r="AD11" s="34" t="str">
        <f t="shared" ref="AD11:AD47" si="2">IF(AA11&lt;=0.5,IF(AA11&gt;=0.21,"z",""),"")</f>
        <v/>
      </c>
      <c r="AE11" s="34" t="str">
        <f t="shared" ref="AE11:AE47" si="3">IF(AA11&lt;=0.7,IF(AA11&gt;=0.51,"z",""),"")</f>
        <v/>
      </c>
      <c r="AF11" s="34" t="str">
        <f t="shared" ref="AF11:AF47" si="4">IF(AA11&lt;=0.9,IF(AA11&gt;=0.71,"z",""),"")</f>
        <v/>
      </c>
      <c r="AG11" s="34" t="str">
        <f t="shared" ref="AG11:AG47" si="5">IF(AA11&lt;=1,IF(AA11&gt;0.9,"z",""),"")</f>
        <v>z</v>
      </c>
      <c r="AH11" s="35"/>
      <c r="AI11" s="36"/>
      <c r="AJ11" s="117">
        <f>SUM(Q11:Q20)</f>
        <v>84</v>
      </c>
      <c r="AK11" s="118">
        <f>SUM(X11:X20)</f>
        <v>66</v>
      </c>
      <c r="AL11" s="118">
        <f>SUM(AJ11:AK20)</f>
        <v>150</v>
      </c>
      <c r="AM11" s="119">
        <f>AL11/AL48</f>
        <v>0.49668874172185429</v>
      </c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9"/>
      <c r="CD11" s="41" t="s">
        <v>52</v>
      </c>
      <c r="CE11" s="42" t="s">
        <v>53</v>
      </c>
    </row>
    <row r="12" spans="1:83" s="40" customFormat="1" ht="66.75" customHeight="1">
      <c r="A12" s="27"/>
      <c r="B12" s="121"/>
      <c r="C12" s="121"/>
      <c r="D12" s="95" t="s">
        <v>54</v>
      </c>
      <c r="E12" s="95" t="s">
        <v>55</v>
      </c>
      <c r="F12" s="28" t="s">
        <v>56</v>
      </c>
      <c r="G12" s="43">
        <v>0.85</v>
      </c>
      <c r="H12" s="43"/>
      <c r="I12" s="43"/>
      <c r="J12" s="28" t="s">
        <v>162</v>
      </c>
      <c r="K12" s="29" t="s">
        <v>161</v>
      </c>
      <c r="L12" s="29"/>
      <c r="M12" s="29"/>
      <c r="N12" s="29"/>
      <c r="O12" s="29" t="s">
        <v>161</v>
      </c>
      <c r="P12" s="29"/>
      <c r="Q12" s="29">
        <f t="shared" ref="Q12:Q43" si="6">IF(K12="x",5,0)+IF(L12="x",3,0)+IF(M12="x",1,0)+IF(N12="x",5,0)+IF(O12="x",3,0)+IF(P12="x",1,0)</f>
        <v>8</v>
      </c>
      <c r="R12" s="29"/>
      <c r="S12" s="29" t="s">
        <v>161</v>
      </c>
      <c r="T12" s="29"/>
      <c r="U12" s="29"/>
      <c r="V12" s="29" t="s">
        <v>161</v>
      </c>
      <c r="W12" s="29"/>
      <c r="X12" s="29">
        <f t="shared" ref="X12:X47" si="7">IF(R12="x",5,0)+IF(S12="x",3,0)+IF(T12="x",1,0)+IF(U12="x",1,0)+IF(V12="x",3,0)+IF(W12="x",5,0)</f>
        <v>6</v>
      </c>
      <c r="Y12" s="30"/>
      <c r="Z12" s="31">
        <f t="shared" si="0"/>
        <v>0</v>
      </c>
      <c r="AA12" s="32">
        <f t="shared" ref="AA12:AA47" si="8">AB12/100</f>
        <v>1</v>
      </c>
      <c r="AB12" s="33">
        <v>100</v>
      </c>
      <c r="AC12" s="34" t="str">
        <f t="shared" si="1"/>
        <v/>
      </c>
      <c r="AD12" s="34" t="str">
        <f t="shared" si="2"/>
        <v/>
      </c>
      <c r="AE12" s="34" t="str">
        <f t="shared" si="3"/>
        <v/>
      </c>
      <c r="AF12" s="34" t="str">
        <f t="shared" si="4"/>
        <v/>
      </c>
      <c r="AG12" s="34" t="str">
        <f t="shared" si="5"/>
        <v>z</v>
      </c>
      <c r="AH12" s="35"/>
      <c r="AI12" s="36"/>
      <c r="AJ12" s="117"/>
      <c r="AK12" s="118"/>
      <c r="AL12" s="118"/>
      <c r="AM12" s="119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9"/>
      <c r="CD12" s="41"/>
      <c r="CE12" s="42"/>
    </row>
    <row r="13" spans="1:83" s="40" customFormat="1" ht="66.75" customHeight="1">
      <c r="A13" s="27"/>
      <c r="B13" s="121"/>
      <c r="C13" s="121"/>
      <c r="D13" s="101"/>
      <c r="E13" s="101"/>
      <c r="F13" s="28" t="s">
        <v>151</v>
      </c>
      <c r="G13" s="43">
        <v>0.75</v>
      </c>
      <c r="H13" s="43"/>
      <c r="I13" s="43"/>
      <c r="J13" s="28" t="s">
        <v>162</v>
      </c>
      <c r="K13" s="29" t="s">
        <v>161</v>
      </c>
      <c r="L13" s="29"/>
      <c r="M13" s="29"/>
      <c r="N13" s="29"/>
      <c r="O13" s="29" t="s">
        <v>161</v>
      </c>
      <c r="P13" s="29"/>
      <c r="Q13" s="29">
        <f t="shared" si="6"/>
        <v>8</v>
      </c>
      <c r="R13" s="29" t="s">
        <v>161</v>
      </c>
      <c r="S13" s="29"/>
      <c r="T13" s="29"/>
      <c r="U13" s="29"/>
      <c r="V13" s="29" t="s">
        <v>161</v>
      </c>
      <c r="W13" s="29"/>
      <c r="X13" s="29">
        <f t="shared" si="7"/>
        <v>8</v>
      </c>
      <c r="Y13" s="30"/>
      <c r="Z13" s="31">
        <f t="shared" si="0"/>
        <v>0</v>
      </c>
      <c r="AA13" s="32">
        <f t="shared" si="8"/>
        <v>1</v>
      </c>
      <c r="AB13" s="33">
        <v>100</v>
      </c>
      <c r="AC13" s="34" t="str">
        <f t="shared" si="1"/>
        <v/>
      </c>
      <c r="AD13" s="34" t="str">
        <f t="shared" si="2"/>
        <v/>
      </c>
      <c r="AE13" s="34" t="str">
        <f t="shared" si="3"/>
        <v/>
      </c>
      <c r="AF13" s="34" t="str">
        <f t="shared" si="4"/>
        <v/>
      </c>
      <c r="AG13" s="34" t="str">
        <f t="shared" si="5"/>
        <v>z</v>
      </c>
      <c r="AH13" s="35"/>
      <c r="AI13" s="36"/>
      <c r="AJ13" s="117"/>
      <c r="AK13" s="118"/>
      <c r="AL13" s="118"/>
      <c r="AM13" s="119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9"/>
      <c r="CD13" s="41"/>
      <c r="CE13" s="42"/>
    </row>
    <row r="14" spans="1:83" s="40" customFormat="1" ht="66.75" customHeight="1">
      <c r="A14" s="27"/>
      <c r="B14" s="121"/>
      <c r="C14" s="121"/>
      <c r="D14" s="96"/>
      <c r="E14" s="96"/>
      <c r="F14" s="28" t="s">
        <v>57</v>
      </c>
      <c r="G14" s="43">
        <v>0.65</v>
      </c>
      <c r="H14" s="43"/>
      <c r="I14" s="43"/>
      <c r="J14" s="28" t="s">
        <v>162</v>
      </c>
      <c r="K14" s="29" t="s">
        <v>161</v>
      </c>
      <c r="L14" s="29"/>
      <c r="M14" s="29"/>
      <c r="N14" s="29"/>
      <c r="O14" s="29" t="s">
        <v>161</v>
      </c>
      <c r="P14" s="29"/>
      <c r="Q14" s="29">
        <f t="shared" si="6"/>
        <v>8</v>
      </c>
      <c r="R14" s="29" t="s">
        <v>161</v>
      </c>
      <c r="S14" s="29"/>
      <c r="T14" s="29"/>
      <c r="U14" s="29"/>
      <c r="V14" s="29" t="s">
        <v>161</v>
      </c>
      <c r="W14" s="29"/>
      <c r="X14" s="29">
        <f t="shared" si="7"/>
        <v>8</v>
      </c>
      <c r="Y14" s="30"/>
      <c r="Z14" s="31">
        <f t="shared" si="0"/>
        <v>0</v>
      </c>
      <c r="AA14" s="32">
        <f t="shared" si="8"/>
        <v>1</v>
      </c>
      <c r="AB14" s="33">
        <v>100</v>
      </c>
      <c r="AC14" s="34" t="str">
        <f t="shared" si="1"/>
        <v/>
      </c>
      <c r="AD14" s="34" t="str">
        <f t="shared" si="2"/>
        <v/>
      </c>
      <c r="AE14" s="34" t="str">
        <f t="shared" si="3"/>
        <v/>
      </c>
      <c r="AF14" s="34" t="str">
        <f t="shared" si="4"/>
        <v/>
      </c>
      <c r="AG14" s="34" t="str">
        <f t="shared" si="5"/>
        <v>z</v>
      </c>
      <c r="AH14" s="35"/>
      <c r="AI14" s="36"/>
      <c r="AJ14" s="117"/>
      <c r="AK14" s="118"/>
      <c r="AL14" s="118"/>
      <c r="AM14" s="119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9"/>
      <c r="CD14" s="41"/>
      <c r="CE14" s="42"/>
    </row>
    <row r="15" spans="1:83" s="40" customFormat="1" ht="66.75" customHeight="1">
      <c r="A15" s="27"/>
      <c r="B15" s="121"/>
      <c r="C15" s="121"/>
      <c r="D15" s="28" t="s">
        <v>58</v>
      </c>
      <c r="E15" s="28" t="s">
        <v>59</v>
      </c>
      <c r="F15" s="28" t="s">
        <v>60</v>
      </c>
      <c r="G15" s="43">
        <v>0.75</v>
      </c>
      <c r="H15" s="43"/>
      <c r="I15" s="43"/>
      <c r="J15" s="28" t="s">
        <v>51</v>
      </c>
      <c r="K15" s="29" t="s">
        <v>161</v>
      </c>
      <c r="L15" s="29"/>
      <c r="M15" s="29"/>
      <c r="N15" s="29"/>
      <c r="O15" s="29" t="s">
        <v>161</v>
      </c>
      <c r="P15" s="29"/>
      <c r="Q15" s="29">
        <f t="shared" si="6"/>
        <v>8</v>
      </c>
      <c r="R15" s="29" t="s">
        <v>161</v>
      </c>
      <c r="S15" s="29"/>
      <c r="T15" s="29"/>
      <c r="U15" s="29"/>
      <c r="V15" s="29" t="s">
        <v>161</v>
      </c>
      <c r="W15" s="29"/>
      <c r="X15" s="29">
        <f t="shared" si="7"/>
        <v>8</v>
      </c>
      <c r="Y15" s="30"/>
      <c r="Z15" s="31">
        <f t="shared" si="0"/>
        <v>0</v>
      </c>
      <c r="AA15" s="32">
        <f t="shared" si="8"/>
        <v>1</v>
      </c>
      <c r="AB15" s="33">
        <v>100</v>
      </c>
      <c r="AC15" s="34" t="str">
        <f t="shared" si="1"/>
        <v/>
      </c>
      <c r="AD15" s="34" t="str">
        <f t="shared" si="2"/>
        <v/>
      </c>
      <c r="AE15" s="34" t="str">
        <f t="shared" si="3"/>
        <v/>
      </c>
      <c r="AF15" s="34" t="str">
        <f t="shared" si="4"/>
        <v/>
      </c>
      <c r="AG15" s="34" t="str">
        <f t="shared" si="5"/>
        <v>z</v>
      </c>
      <c r="AH15" s="35"/>
      <c r="AI15" s="36"/>
      <c r="AJ15" s="117"/>
      <c r="AK15" s="118"/>
      <c r="AL15" s="118"/>
      <c r="AM15" s="119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9"/>
      <c r="CD15" s="41"/>
      <c r="CE15" s="42"/>
    </row>
    <row r="16" spans="1:83" s="40" customFormat="1" ht="66.75" customHeight="1">
      <c r="A16" s="27"/>
      <c r="B16" s="121"/>
      <c r="C16" s="121"/>
      <c r="D16" s="28" t="s">
        <v>61</v>
      </c>
      <c r="E16" s="28" t="s">
        <v>59</v>
      </c>
      <c r="F16" s="28" t="s">
        <v>62</v>
      </c>
      <c r="G16" s="43">
        <v>0.7</v>
      </c>
      <c r="H16" s="43"/>
      <c r="I16" s="43"/>
      <c r="J16" s="28" t="s">
        <v>165</v>
      </c>
      <c r="K16" s="29" t="s">
        <v>161</v>
      </c>
      <c r="L16" s="29"/>
      <c r="M16" s="29"/>
      <c r="N16" s="29"/>
      <c r="O16" s="29" t="s">
        <v>161</v>
      </c>
      <c r="P16" s="29"/>
      <c r="Q16" s="29">
        <f t="shared" si="6"/>
        <v>8</v>
      </c>
      <c r="R16" s="29"/>
      <c r="S16" s="29" t="s">
        <v>161</v>
      </c>
      <c r="T16" s="29"/>
      <c r="U16" s="29"/>
      <c r="V16" s="29" t="s">
        <v>161</v>
      </c>
      <c r="W16" s="29"/>
      <c r="X16" s="29">
        <f t="shared" si="7"/>
        <v>6</v>
      </c>
      <c r="Y16" s="30"/>
      <c r="Z16" s="31">
        <f t="shared" si="0"/>
        <v>0</v>
      </c>
      <c r="AA16" s="32">
        <f t="shared" si="8"/>
        <v>1</v>
      </c>
      <c r="AB16" s="33">
        <v>100</v>
      </c>
      <c r="AC16" s="34" t="str">
        <f t="shared" si="1"/>
        <v/>
      </c>
      <c r="AD16" s="34" t="str">
        <f t="shared" si="2"/>
        <v/>
      </c>
      <c r="AE16" s="34" t="str">
        <f t="shared" si="3"/>
        <v/>
      </c>
      <c r="AF16" s="34" t="str">
        <f t="shared" si="4"/>
        <v/>
      </c>
      <c r="AG16" s="34" t="str">
        <f t="shared" si="5"/>
        <v>z</v>
      </c>
      <c r="AH16" s="35"/>
      <c r="AI16" s="36"/>
      <c r="AJ16" s="117"/>
      <c r="AK16" s="118"/>
      <c r="AL16" s="118"/>
      <c r="AM16" s="119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9"/>
      <c r="CD16" s="41"/>
      <c r="CE16" s="42"/>
    </row>
    <row r="17" spans="1:83" s="40" customFormat="1" ht="66.75" customHeight="1">
      <c r="A17" s="27"/>
      <c r="B17" s="121"/>
      <c r="C17" s="121"/>
      <c r="D17" s="77" t="s">
        <v>63</v>
      </c>
      <c r="E17" s="77" t="s">
        <v>64</v>
      </c>
      <c r="F17" s="28" t="s">
        <v>65</v>
      </c>
      <c r="G17" s="28" t="s">
        <v>66</v>
      </c>
      <c r="H17" s="28"/>
      <c r="I17" s="28"/>
      <c r="J17" s="28" t="s">
        <v>51</v>
      </c>
      <c r="K17" s="29"/>
      <c r="L17" s="29" t="s">
        <v>161</v>
      </c>
      <c r="M17" s="29"/>
      <c r="N17" s="29"/>
      <c r="O17" s="29" t="s">
        <v>161</v>
      </c>
      <c r="P17" s="29"/>
      <c r="Q17" s="29">
        <f t="shared" si="6"/>
        <v>6</v>
      </c>
      <c r="R17" s="29" t="s">
        <v>161</v>
      </c>
      <c r="S17" s="29"/>
      <c r="T17" s="29"/>
      <c r="U17" s="29"/>
      <c r="V17" s="29" t="s">
        <v>161</v>
      </c>
      <c r="W17" s="29"/>
      <c r="X17" s="29">
        <f t="shared" si="7"/>
        <v>8</v>
      </c>
      <c r="Y17" s="30"/>
      <c r="Z17" s="31">
        <f t="shared" si="0"/>
        <v>0</v>
      </c>
      <c r="AA17" s="32">
        <f t="shared" si="8"/>
        <v>1</v>
      </c>
      <c r="AB17" s="33">
        <v>100</v>
      </c>
      <c r="AC17" s="34" t="str">
        <f t="shared" si="1"/>
        <v/>
      </c>
      <c r="AD17" s="34" t="str">
        <f t="shared" si="2"/>
        <v/>
      </c>
      <c r="AE17" s="34" t="str">
        <f t="shared" si="3"/>
        <v/>
      </c>
      <c r="AF17" s="34" t="str">
        <f t="shared" si="4"/>
        <v/>
      </c>
      <c r="AG17" s="34" t="str">
        <f t="shared" si="5"/>
        <v>z</v>
      </c>
      <c r="AH17" s="35"/>
      <c r="AI17" s="36"/>
      <c r="AJ17" s="117"/>
      <c r="AK17" s="118"/>
      <c r="AL17" s="118"/>
      <c r="AM17" s="119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9"/>
      <c r="CD17" s="41"/>
      <c r="CE17" s="42"/>
    </row>
    <row r="18" spans="1:83" s="40" customFormat="1" ht="66.75" customHeight="1">
      <c r="A18" s="27"/>
      <c r="B18" s="121"/>
      <c r="C18" s="121"/>
      <c r="D18" s="77" t="s">
        <v>152</v>
      </c>
      <c r="E18" s="77" t="s">
        <v>153</v>
      </c>
      <c r="F18" s="28" t="s">
        <v>154</v>
      </c>
      <c r="G18" s="43">
        <v>1</v>
      </c>
      <c r="H18" s="43"/>
      <c r="I18" s="43"/>
      <c r="J18" s="28" t="s">
        <v>51</v>
      </c>
      <c r="K18" s="29" t="s">
        <v>161</v>
      </c>
      <c r="L18" s="29"/>
      <c r="M18" s="29"/>
      <c r="N18" s="29" t="s">
        <v>161</v>
      </c>
      <c r="O18" s="29"/>
      <c r="P18" s="29"/>
      <c r="Q18" s="29">
        <f t="shared" si="6"/>
        <v>10</v>
      </c>
      <c r="R18" s="29" t="s">
        <v>161</v>
      </c>
      <c r="S18" s="29"/>
      <c r="T18" s="29"/>
      <c r="U18" s="29"/>
      <c r="V18" s="29"/>
      <c r="W18" s="29" t="s">
        <v>161</v>
      </c>
      <c r="X18" s="29">
        <f t="shared" si="7"/>
        <v>10</v>
      </c>
      <c r="Y18" s="30"/>
      <c r="Z18" s="31">
        <f t="shared" si="0"/>
        <v>0</v>
      </c>
      <c r="AA18" s="32">
        <f t="shared" si="8"/>
        <v>1</v>
      </c>
      <c r="AB18" s="33">
        <v>100</v>
      </c>
      <c r="AC18" s="34" t="str">
        <f t="shared" si="1"/>
        <v/>
      </c>
      <c r="AD18" s="34" t="str">
        <f t="shared" si="2"/>
        <v/>
      </c>
      <c r="AE18" s="34" t="str">
        <f t="shared" si="3"/>
        <v/>
      </c>
      <c r="AF18" s="34" t="str">
        <f t="shared" si="4"/>
        <v/>
      </c>
      <c r="AG18" s="34" t="str">
        <f t="shared" si="5"/>
        <v>z</v>
      </c>
      <c r="AH18" s="35"/>
      <c r="AI18" s="36"/>
      <c r="AJ18" s="117"/>
      <c r="AK18" s="118"/>
      <c r="AL18" s="118"/>
      <c r="AM18" s="119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9"/>
      <c r="CD18" s="41"/>
      <c r="CE18" s="42"/>
    </row>
    <row r="19" spans="1:83" s="40" customFormat="1" ht="106.5" customHeight="1">
      <c r="A19" s="27"/>
      <c r="B19" s="121"/>
      <c r="C19" s="121"/>
      <c r="D19" s="95" t="s">
        <v>71</v>
      </c>
      <c r="E19" s="95" t="s">
        <v>72</v>
      </c>
      <c r="F19" s="28" t="s">
        <v>73</v>
      </c>
      <c r="G19" s="28" t="s">
        <v>74</v>
      </c>
      <c r="H19" s="28"/>
      <c r="I19" s="28"/>
      <c r="J19" s="28" t="s">
        <v>51</v>
      </c>
      <c r="K19" s="29" t="s">
        <v>161</v>
      </c>
      <c r="L19" s="29"/>
      <c r="M19" s="29"/>
      <c r="N19" s="29" t="s">
        <v>161</v>
      </c>
      <c r="O19" s="29"/>
      <c r="P19" s="29"/>
      <c r="Q19" s="29">
        <f t="shared" si="6"/>
        <v>10</v>
      </c>
      <c r="R19" s="29"/>
      <c r="S19" s="29"/>
      <c r="T19" s="29" t="s">
        <v>161</v>
      </c>
      <c r="U19" s="29" t="s">
        <v>161</v>
      </c>
      <c r="V19" s="29"/>
      <c r="W19" s="29"/>
      <c r="X19" s="29">
        <f t="shared" si="7"/>
        <v>2</v>
      </c>
      <c r="Y19" s="30"/>
      <c r="Z19" s="31">
        <f t="shared" si="0"/>
        <v>0</v>
      </c>
      <c r="AA19" s="32">
        <f t="shared" si="8"/>
        <v>1</v>
      </c>
      <c r="AB19" s="33">
        <v>100</v>
      </c>
      <c r="AC19" s="34" t="str">
        <f t="shared" si="1"/>
        <v/>
      </c>
      <c r="AD19" s="34" t="str">
        <f t="shared" si="2"/>
        <v/>
      </c>
      <c r="AE19" s="34" t="str">
        <f t="shared" si="3"/>
        <v/>
      </c>
      <c r="AF19" s="34" t="str">
        <f t="shared" si="4"/>
        <v/>
      </c>
      <c r="AG19" s="34" t="str">
        <f t="shared" si="5"/>
        <v>z</v>
      </c>
      <c r="AH19" s="35"/>
      <c r="AI19" s="36"/>
      <c r="AJ19" s="117"/>
      <c r="AK19" s="118"/>
      <c r="AL19" s="118"/>
      <c r="AM19" s="119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9"/>
      <c r="CD19" s="41"/>
      <c r="CE19" s="42"/>
    </row>
    <row r="20" spans="1:83" s="40" customFormat="1" ht="106.5" customHeight="1">
      <c r="A20" s="27"/>
      <c r="B20" s="121"/>
      <c r="C20" s="121"/>
      <c r="D20" s="96"/>
      <c r="E20" s="96"/>
      <c r="F20" s="28" t="s">
        <v>75</v>
      </c>
      <c r="G20" s="28" t="s">
        <v>76</v>
      </c>
      <c r="H20" s="28"/>
      <c r="I20" s="28"/>
      <c r="J20" s="28" t="s">
        <v>51</v>
      </c>
      <c r="K20" s="29" t="s">
        <v>161</v>
      </c>
      <c r="L20" s="29"/>
      <c r="M20" s="29"/>
      <c r="N20" s="29" t="s">
        <v>161</v>
      </c>
      <c r="O20" s="29"/>
      <c r="P20" s="29"/>
      <c r="Q20" s="29">
        <f t="shared" si="6"/>
        <v>10</v>
      </c>
      <c r="R20" s="29"/>
      <c r="S20" s="29"/>
      <c r="T20" s="29" t="s">
        <v>161</v>
      </c>
      <c r="U20" s="29" t="s">
        <v>161</v>
      </c>
      <c r="V20" s="29"/>
      <c r="W20" s="29"/>
      <c r="X20" s="29">
        <f t="shared" si="7"/>
        <v>2</v>
      </c>
      <c r="Y20" s="30"/>
      <c r="Z20" s="31">
        <f t="shared" si="0"/>
        <v>0</v>
      </c>
      <c r="AA20" s="32">
        <f t="shared" si="8"/>
        <v>1</v>
      </c>
      <c r="AB20" s="33">
        <v>100</v>
      </c>
      <c r="AC20" s="34" t="str">
        <f t="shared" si="1"/>
        <v/>
      </c>
      <c r="AD20" s="34" t="str">
        <f t="shared" si="2"/>
        <v/>
      </c>
      <c r="AE20" s="34" t="str">
        <f t="shared" si="3"/>
        <v/>
      </c>
      <c r="AF20" s="34" t="str">
        <f t="shared" si="4"/>
        <v/>
      </c>
      <c r="AG20" s="34" t="str">
        <f t="shared" si="5"/>
        <v>z</v>
      </c>
      <c r="AH20" s="35"/>
      <c r="AI20" s="36"/>
      <c r="AJ20" s="117"/>
      <c r="AK20" s="118"/>
      <c r="AL20" s="118"/>
      <c r="AM20" s="119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9"/>
      <c r="CD20" s="41"/>
      <c r="CE20" s="42"/>
    </row>
    <row r="21" spans="1:83" s="40" customFormat="1" ht="106.5" customHeight="1">
      <c r="A21" s="27"/>
      <c r="B21" s="122"/>
      <c r="C21" s="122"/>
      <c r="D21" s="77" t="s">
        <v>67</v>
      </c>
      <c r="E21" s="77" t="s">
        <v>68</v>
      </c>
      <c r="F21" s="28" t="s">
        <v>69</v>
      </c>
      <c r="G21" s="43">
        <v>0.9</v>
      </c>
      <c r="H21" s="28"/>
      <c r="I21" s="28"/>
      <c r="J21" s="28" t="s">
        <v>70</v>
      </c>
      <c r="K21" s="29" t="s">
        <v>161</v>
      </c>
      <c r="L21" s="29"/>
      <c r="M21" s="29"/>
      <c r="N21" s="29"/>
      <c r="O21" s="29"/>
      <c r="P21" s="29" t="s">
        <v>161</v>
      </c>
      <c r="Q21" s="29">
        <f t="shared" si="6"/>
        <v>6</v>
      </c>
      <c r="R21" s="29" t="s">
        <v>161</v>
      </c>
      <c r="S21" s="29"/>
      <c r="T21" s="29"/>
      <c r="U21" s="29"/>
      <c r="V21" s="29" t="s">
        <v>161</v>
      </c>
      <c r="W21" s="29"/>
      <c r="X21" s="29">
        <f t="shared" si="7"/>
        <v>8</v>
      </c>
      <c r="Y21" s="30"/>
      <c r="Z21" s="31"/>
      <c r="AA21" s="32"/>
      <c r="AB21" s="33"/>
      <c r="AC21" s="34"/>
      <c r="AD21" s="34"/>
      <c r="AE21" s="34"/>
      <c r="AF21" s="34"/>
      <c r="AG21" s="34"/>
      <c r="AH21" s="35"/>
      <c r="AI21" s="36"/>
      <c r="AJ21" s="81"/>
      <c r="AK21" s="38"/>
      <c r="AL21" s="38"/>
      <c r="AM21" s="82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9"/>
      <c r="CD21" s="41"/>
      <c r="CE21" s="42"/>
    </row>
    <row r="22" spans="1:83" s="40" customFormat="1" ht="77.25" customHeight="1">
      <c r="A22" s="27"/>
      <c r="B22" s="101"/>
      <c r="C22" s="95" t="s">
        <v>77</v>
      </c>
      <c r="D22" s="28" t="s">
        <v>78</v>
      </c>
      <c r="E22" s="28" t="s">
        <v>79</v>
      </c>
      <c r="F22" s="28" t="s">
        <v>80</v>
      </c>
      <c r="G22" s="43" t="s">
        <v>81</v>
      </c>
      <c r="H22" s="43"/>
      <c r="I22" s="43"/>
      <c r="J22" s="28" t="s">
        <v>51</v>
      </c>
      <c r="K22" s="44"/>
      <c r="L22" s="44" t="s">
        <v>161</v>
      </c>
      <c r="M22" s="44"/>
      <c r="N22" s="44" t="s">
        <v>161</v>
      </c>
      <c r="O22" s="44"/>
      <c r="P22" s="44"/>
      <c r="Q22" s="29">
        <f t="shared" si="6"/>
        <v>8</v>
      </c>
      <c r="R22" s="44" t="s">
        <v>161</v>
      </c>
      <c r="S22" s="44"/>
      <c r="T22" s="44"/>
      <c r="U22" s="44"/>
      <c r="V22" s="44" t="s">
        <v>161</v>
      </c>
      <c r="W22" s="44"/>
      <c r="X22" s="29">
        <f t="shared" si="7"/>
        <v>8</v>
      </c>
      <c r="Y22" s="30">
        <f t="shared" ref="Y22:Y47" si="9">Q22+X22</f>
        <v>16</v>
      </c>
      <c r="Z22" s="31">
        <f>Y22/Y$48</f>
        <v>0.12121212121212122</v>
      </c>
      <c r="AA22" s="32">
        <f t="shared" si="8"/>
        <v>0.55000000000000004</v>
      </c>
      <c r="AB22" s="33">
        <v>55</v>
      </c>
      <c r="AC22" s="34" t="str">
        <f t="shared" si="1"/>
        <v/>
      </c>
      <c r="AD22" s="34" t="str">
        <f t="shared" si="2"/>
        <v/>
      </c>
      <c r="AE22" s="34" t="str">
        <f t="shared" si="3"/>
        <v>z</v>
      </c>
      <c r="AF22" s="34" t="str">
        <f t="shared" si="4"/>
        <v/>
      </c>
      <c r="AG22" s="34" t="str">
        <f t="shared" si="5"/>
        <v/>
      </c>
      <c r="AH22" s="35"/>
      <c r="AI22" s="36"/>
      <c r="AJ22" s="117"/>
      <c r="AK22" s="117"/>
      <c r="AL22" s="118"/>
      <c r="AM22" s="119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9"/>
      <c r="CD22" s="41"/>
      <c r="CE22" s="42"/>
    </row>
    <row r="23" spans="1:83" s="40" customFormat="1" ht="54.75" customHeight="1">
      <c r="A23" s="27"/>
      <c r="B23" s="101"/>
      <c r="C23" s="101"/>
      <c r="D23" s="95" t="s">
        <v>82</v>
      </c>
      <c r="E23" s="95" t="s">
        <v>83</v>
      </c>
      <c r="F23" s="78" t="s">
        <v>84</v>
      </c>
      <c r="G23" s="43">
        <v>0.9</v>
      </c>
      <c r="H23" s="43"/>
      <c r="I23" s="43"/>
      <c r="J23" s="28" t="s">
        <v>51</v>
      </c>
      <c r="K23" s="44" t="s">
        <v>161</v>
      </c>
      <c r="L23" s="44"/>
      <c r="M23" s="44"/>
      <c r="N23" s="44"/>
      <c r="O23" s="44" t="s">
        <v>161</v>
      </c>
      <c r="P23" s="44"/>
      <c r="Q23" s="29">
        <f t="shared" si="6"/>
        <v>8</v>
      </c>
      <c r="R23" s="44" t="s">
        <v>161</v>
      </c>
      <c r="S23" s="44"/>
      <c r="T23" s="44"/>
      <c r="U23" s="44"/>
      <c r="V23" s="44"/>
      <c r="W23" s="44" t="s">
        <v>161</v>
      </c>
      <c r="X23" s="29">
        <f t="shared" si="7"/>
        <v>10</v>
      </c>
      <c r="Y23" s="30">
        <f t="shared" si="9"/>
        <v>18</v>
      </c>
      <c r="Z23" s="31">
        <f>Y23/Y$48</f>
        <v>0.13636363636363635</v>
      </c>
      <c r="AA23" s="32">
        <f t="shared" si="8"/>
        <v>1</v>
      </c>
      <c r="AB23" s="33">
        <v>100</v>
      </c>
      <c r="AC23" s="34" t="str">
        <f t="shared" si="1"/>
        <v/>
      </c>
      <c r="AD23" s="34" t="str">
        <f t="shared" si="2"/>
        <v/>
      </c>
      <c r="AE23" s="34" t="str">
        <f t="shared" si="3"/>
        <v/>
      </c>
      <c r="AF23" s="34" t="str">
        <f t="shared" si="4"/>
        <v/>
      </c>
      <c r="AG23" s="34" t="str">
        <f t="shared" si="5"/>
        <v>z</v>
      </c>
      <c r="AH23" s="35"/>
      <c r="AI23" s="36"/>
      <c r="AJ23" s="117"/>
      <c r="AK23" s="117"/>
      <c r="AL23" s="118"/>
      <c r="AM23" s="119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9"/>
      <c r="CD23" s="41"/>
      <c r="CE23" s="42"/>
    </row>
    <row r="24" spans="1:83" s="40" customFormat="1" ht="54.75" customHeight="1">
      <c r="A24" s="27"/>
      <c r="B24" s="101"/>
      <c r="C24" s="101"/>
      <c r="D24" s="96"/>
      <c r="E24" s="96"/>
      <c r="F24" s="78" t="s">
        <v>85</v>
      </c>
      <c r="G24" s="43">
        <v>0.95</v>
      </c>
      <c r="H24" s="43"/>
      <c r="I24" s="43"/>
      <c r="J24" s="28" t="s">
        <v>51</v>
      </c>
      <c r="K24" s="44" t="s">
        <v>161</v>
      </c>
      <c r="L24" s="44"/>
      <c r="M24" s="44"/>
      <c r="N24" s="44"/>
      <c r="O24" s="44" t="s">
        <v>161</v>
      </c>
      <c r="P24" s="44"/>
      <c r="Q24" s="29">
        <f t="shared" si="6"/>
        <v>8</v>
      </c>
      <c r="R24" s="44" t="s">
        <v>161</v>
      </c>
      <c r="S24" s="44"/>
      <c r="T24" s="44"/>
      <c r="U24" s="44"/>
      <c r="V24" s="44"/>
      <c r="W24" s="44" t="s">
        <v>161</v>
      </c>
      <c r="X24" s="29">
        <f t="shared" si="7"/>
        <v>10</v>
      </c>
      <c r="Y24" s="30"/>
      <c r="Z24" s="31">
        <f>Y24/Y$48</f>
        <v>0</v>
      </c>
      <c r="AA24" s="32">
        <f t="shared" si="8"/>
        <v>1</v>
      </c>
      <c r="AB24" s="33">
        <v>100</v>
      </c>
      <c r="AC24" s="34" t="str">
        <f t="shared" si="1"/>
        <v/>
      </c>
      <c r="AD24" s="34" t="str">
        <f t="shared" si="2"/>
        <v/>
      </c>
      <c r="AE24" s="34" t="str">
        <f t="shared" si="3"/>
        <v/>
      </c>
      <c r="AF24" s="34" t="str">
        <f t="shared" si="4"/>
        <v/>
      </c>
      <c r="AG24" s="34" t="str">
        <f t="shared" si="5"/>
        <v>z</v>
      </c>
      <c r="AH24" s="35"/>
      <c r="AI24" s="36"/>
      <c r="AJ24" s="117"/>
      <c r="AK24" s="117"/>
      <c r="AL24" s="118"/>
      <c r="AM24" s="119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9"/>
      <c r="CD24" s="41"/>
      <c r="CE24" s="42"/>
    </row>
    <row r="25" spans="1:83" s="40" customFormat="1" ht="54.75" customHeight="1">
      <c r="A25" s="27"/>
      <c r="B25" s="101"/>
      <c r="C25" s="101"/>
      <c r="D25" s="95" t="s">
        <v>156</v>
      </c>
      <c r="E25" s="95" t="s">
        <v>164</v>
      </c>
      <c r="F25" s="93" t="s">
        <v>163</v>
      </c>
      <c r="G25" s="43">
        <v>0.9</v>
      </c>
      <c r="H25" s="43"/>
      <c r="I25" s="43"/>
      <c r="J25" s="28" t="s">
        <v>70</v>
      </c>
      <c r="K25" s="44" t="s">
        <v>161</v>
      </c>
      <c r="L25" s="44"/>
      <c r="M25" s="44"/>
      <c r="N25" s="44"/>
      <c r="O25" s="44" t="s">
        <v>161</v>
      </c>
      <c r="P25" s="44"/>
      <c r="Q25" s="29">
        <f t="shared" si="6"/>
        <v>8</v>
      </c>
      <c r="R25" s="44" t="s">
        <v>161</v>
      </c>
      <c r="S25" s="44"/>
      <c r="T25" s="44"/>
      <c r="U25" s="44"/>
      <c r="V25" s="44"/>
      <c r="W25" s="44" t="s">
        <v>161</v>
      </c>
      <c r="X25" s="29">
        <f t="shared" si="7"/>
        <v>10</v>
      </c>
      <c r="Y25" s="30"/>
      <c r="Z25" s="31"/>
      <c r="AA25" s="32"/>
      <c r="AB25" s="33"/>
      <c r="AC25" s="34"/>
      <c r="AD25" s="34"/>
      <c r="AE25" s="34"/>
      <c r="AF25" s="34"/>
      <c r="AG25" s="34"/>
      <c r="AH25" s="35"/>
      <c r="AI25" s="36"/>
      <c r="AJ25" s="117"/>
      <c r="AK25" s="117"/>
      <c r="AL25" s="118"/>
      <c r="AM25" s="119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9"/>
      <c r="CD25" s="41"/>
      <c r="CE25" s="42"/>
    </row>
    <row r="26" spans="1:83" s="40" customFormat="1" ht="72.75" customHeight="1">
      <c r="A26" s="27"/>
      <c r="B26" s="101"/>
      <c r="C26" s="101"/>
      <c r="D26" s="96"/>
      <c r="E26" s="96"/>
      <c r="F26" s="93" t="s">
        <v>157</v>
      </c>
      <c r="G26" s="43">
        <v>0.9</v>
      </c>
      <c r="H26" s="43"/>
      <c r="I26" s="43"/>
      <c r="J26" s="28" t="s">
        <v>51</v>
      </c>
      <c r="K26" s="44" t="s">
        <v>161</v>
      </c>
      <c r="L26" s="44"/>
      <c r="M26" s="44"/>
      <c r="N26" s="44"/>
      <c r="O26" s="44" t="s">
        <v>161</v>
      </c>
      <c r="P26" s="44"/>
      <c r="Q26" s="29">
        <f t="shared" si="6"/>
        <v>8</v>
      </c>
      <c r="R26" s="44" t="s">
        <v>161</v>
      </c>
      <c r="S26" s="44"/>
      <c r="T26" s="44"/>
      <c r="U26" s="44"/>
      <c r="V26" s="44"/>
      <c r="W26" s="44" t="s">
        <v>161</v>
      </c>
      <c r="X26" s="29">
        <f t="shared" si="7"/>
        <v>10</v>
      </c>
      <c r="Y26" s="30"/>
      <c r="Z26" s="31"/>
      <c r="AA26" s="32"/>
      <c r="AB26" s="33"/>
      <c r="AC26" s="34"/>
      <c r="AD26" s="34"/>
      <c r="AE26" s="34"/>
      <c r="AF26" s="34"/>
      <c r="AG26" s="34"/>
      <c r="AH26" s="35"/>
      <c r="AI26" s="36"/>
      <c r="AJ26" s="117"/>
      <c r="AK26" s="117"/>
      <c r="AL26" s="118"/>
      <c r="AM26" s="119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9"/>
      <c r="CD26" s="41"/>
      <c r="CE26" s="42"/>
    </row>
    <row r="27" spans="1:83" s="40" customFormat="1" ht="103.5" customHeight="1">
      <c r="A27" s="27"/>
      <c r="B27" s="95" t="s">
        <v>86</v>
      </c>
      <c r="C27" s="125" t="s">
        <v>87</v>
      </c>
      <c r="D27" s="78" t="s">
        <v>88</v>
      </c>
      <c r="E27" s="78" t="s">
        <v>89</v>
      </c>
      <c r="F27" s="78" t="s">
        <v>90</v>
      </c>
      <c r="G27" s="43">
        <v>0.85</v>
      </c>
      <c r="H27" s="43"/>
      <c r="I27" s="43"/>
      <c r="J27" s="28" t="s">
        <v>51</v>
      </c>
      <c r="K27" s="44"/>
      <c r="L27" s="44" t="s">
        <v>161</v>
      </c>
      <c r="M27" s="44"/>
      <c r="N27" s="44" t="s">
        <v>161</v>
      </c>
      <c r="O27" s="44"/>
      <c r="P27" s="44"/>
      <c r="Q27" s="29">
        <f t="shared" si="6"/>
        <v>8</v>
      </c>
      <c r="R27" s="44"/>
      <c r="S27" s="44" t="s">
        <v>161</v>
      </c>
      <c r="T27" s="44"/>
      <c r="U27" s="44" t="s">
        <v>161</v>
      </c>
      <c r="V27" s="44"/>
      <c r="W27" s="44"/>
      <c r="X27" s="29">
        <f t="shared" si="7"/>
        <v>4</v>
      </c>
      <c r="Y27" s="30"/>
      <c r="Z27" s="31">
        <f>Y27/Y$48</f>
        <v>0</v>
      </c>
      <c r="AA27" s="32">
        <f t="shared" si="8"/>
        <v>1</v>
      </c>
      <c r="AB27" s="33">
        <v>100</v>
      </c>
      <c r="AC27" s="34" t="str">
        <f t="shared" si="1"/>
        <v/>
      </c>
      <c r="AD27" s="34" t="str">
        <f t="shared" si="2"/>
        <v/>
      </c>
      <c r="AE27" s="34" t="str">
        <f t="shared" si="3"/>
        <v/>
      </c>
      <c r="AF27" s="34" t="str">
        <f t="shared" si="4"/>
        <v/>
      </c>
      <c r="AG27" s="34" t="str">
        <f t="shared" si="5"/>
        <v>z</v>
      </c>
      <c r="AH27" s="35"/>
      <c r="AI27" s="36"/>
      <c r="AJ27" s="117">
        <f>SUM(Q27:Q29)</f>
        <v>18</v>
      </c>
      <c r="AK27" s="117">
        <f>SUM(X27:X29)</f>
        <v>12</v>
      </c>
      <c r="AL27" s="118">
        <f>SUM(AJ27:AK29)</f>
        <v>30</v>
      </c>
      <c r="AM27" s="119">
        <f>AL27/AL48</f>
        <v>9.9337748344370855E-2</v>
      </c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9"/>
      <c r="CD27" s="41"/>
      <c r="CE27" s="42"/>
    </row>
    <row r="28" spans="1:83" s="40" customFormat="1" ht="75" customHeight="1">
      <c r="A28" s="45"/>
      <c r="B28" s="101"/>
      <c r="C28" s="126"/>
      <c r="D28" s="78" t="s">
        <v>91</v>
      </c>
      <c r="E28" s="78" t="s">
        <v>92</v>
      </c>
      <c r="F28" s="78" t="s">
        <v>93</v>
      </c>
      <c r="G28" s="43">
        <v>1</v>
      </c>
      <c r="H28" s="43"/>
      <c r="I28" s="43"/>
      <c r="J28" s="28" t="s">
        <v>51</v>
      </c>
      <c r="K28" s="44"/>
      <c r="L28" s="44" t="s">
        <v>161</v>
      </c>
      <c r="M28" s="44"/>
      <c r="N28" s="44"/>
      <c r="O28" s="44" t="s">
        <v>161</v>
      </c>
      <c r="P28" s="44"/>
      <c r="Q28" s="29">
        <f t="shared" si="6"/>
        <v>6</v>
      </c>
      <c r="R28" s="44"/>
      <c r="S28" s="44" t="s">
        <v>161</v>
      </c>
      <c r="T28" s="44"/>
      <c r="U28" s="44"/>
      <c r="V28" s="44" t="s">
        <v>161</v>
      </c>
      <c r="W28" s="44"/>
      <c r="X28" s="29">
        <f t="shared" si="7"/>
        <v>6</v>
      </c>
      <c r="Y28" s="46"/>
      <c r="Z28" s="31">
        <f>Y28/Y$48</f>
        <v>0</v>
      </c>
      <c r="AA28" s="32">
        <f t="shared" si="8"/>
        <v>1</v>
      </c>
      <c r="AB28" s="33">
        <v>100</v>
      </c>
      <c r="AC28" s="34" t="str">
        <f t="shared" si="1"/>
        <v/>
      </c>
      <c r="AD28" s="34" t="str">
        <f t="shared" si="2"/>
        <v/>
      </c>
      <c r="AE28" s="34" t="str">
        <f t="shared" si="3"/>
        <v/>
      </c>
      <c r="AF28" s="34" t="str">
        <f t="shared" si="4"/>
        <v/>
      </c>
      <c r="AG28" s="34" t="str">
        <f t="shared" si="5"/>
        <v>z</v>
      </c>
      <c r="AH28" s="47"/>
      <c r="AI28" s="48"/>
      <c r="AJ28" s="117"/>
      <c r="AK28" s="117"/>
      <c r="AL28" s="118"/>
      <c r="AM28" s="119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9"/>
      <c r="CD28" s="49"/>
      <c r="CE28" s="50"/>
    </row>
    <row r="29" spans="1:83" s="40" customFormat="1" ht="75" customHeight="1">
      <c r="A29" s="45"/>
      <c r="B29" s="101"/>
      <c r="C29" s="126"/>
      <c r="D29" s="78" t="s">
        <v>94</v>
      </c>
      <c r="E29" s="78" t="s">
        <v>95</v>
      </c>
      <c r="F29" s="78" t="s">
        <v>167</v>
      </c>
      <c r="G29" s="43" t="s">
        <v>96</v>
      </c>
      <c r="H29" s="83"/>
      <c r="I29" s="43"/>
      <c r="J29" s="28" t="s">
        <v>51</v>
      </c>
      <c r="K29" s="44"/>
      <c r="L29" s="44" t="s">
        <v>161</v>
      </c>
      <c r="M29" s="44"/>
      <c r="N29" s="44"/>
      <c r="O29" s="44"/>
      <c r="P29" s="44" t="s">
        <v>161</v>
      </c>
      <c r="Q29" s="29">
        <f t="shared" si="6"/>
        <v>4</v>
      </c>
      <c r="R29" s="44"/>
      <c r="S29" s="44"/>
      <c r="T29" s="44" t="s">
        <v>161</v>
      </c>
      <c r="U29" s="44" t="s">
        <v>161</v>
      </c>
      <c r="V29" s="44"/>
      <c r="W29" s="44"/>
      <c r="X29" s="29">
        <f t="shared" si="7"/>
        <v>2</v>
      </c>
      <c r="Y29" s="46"/>
      <c r="Z29" s="31">
        <f>Y29/Y$48</f>
        <v>0</v>
      </c>
      <c r="AA29" s="32">
        <f t="shared" si="8"/>
        <v>1</v>
      </c>
      <c r="AB29" s="33">
        <v>100</v>
      </c>
      <c r="AC29" s="34" t="str">
        <f t="shared" si="1"/>
        <v/>
      </c>
      <c r="AD29" s="34" t="str">
        <f t="shared" si="2"/>
        <v/>
      </c>
      <c r="AE29" s="34" t="str">
        <f t="shared" si="3"/>
        <v/>
      </c>
      <c r="AF29" s="34" t="str">
        <f t="shared" si="4"/>
        <v/>
      </c>
      <c r="AG29" s="34" t="str">
        <f t="shared" si="5"/>
        <v>z</v>
      </c>
      <c r="AH29" s="47"/>
      <c r="AI29" s="48"/>
      <c r="AJ29" s="117"/>
      <c r="AK29" s="117"/>
      <c r="AL29" s="118"/>
      <c r="AM29" s="119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9"/>
      <c r="CD29" s="49"/>
      <c r="CE29" s="50"/>
    </row>
    <row r="30" spans="1:83" s="40" customFormat="1" ht="75" customHeight="1">
      <c r="A30" s="45"/>
      <c r="B30" s="92"/>
      <c r="C30" s="126"/>
      <c r="D30" s="93" t="s">
        <v>158</v>
      </c>
      <c r="E30" s="93" t="s">
        <v>160</v>
      </c>
      <c r="F30" s="93" t="s">
        <v>159</v>
      </c>
      <c r="G30" s="43">
        <v>1</v>
      </c>
      <c r="H30" s="83"/>
      <c r="I30" s="43"/>
      <c r="J30" s="28" t="s">
        <v>51</v>
      </c>
      <c r="K30" s="44" t="s">
        <v>161</v>
      </c>
      <c r="L30" s="44"/>
      <c r="M30" s="44"/>
      <c r="N30" s="44"/>
      <c r="O30" s="44" t="s">
        <v>161</v>
      </c>
      <c r="P30" s="44"/>
      <c r="Q30" s="29">
        <f t="shared" si="6"/>
        <v>8</v>
      </c>
      <c r="R30" s="44" t="s">
        <v>161</v>
      </c>
      <c r="S30" s="44"/>
      <c r="T30" s="44"/>
      <c r="U30" s="44" t="s">
        <v>161</v>
      </c>
      <c r="V30" s="44"/>
      <c r="W30" s="44"/>
      <c r="X30" s="29">
        <f t="shared" si="7"/>
        <v>6</v>
      </c>
      <c r="Y30" s="46"/>
      <c r="Z30" s="31"/>
      <c r="AA30" s="32"/>
      <c r="AB30" s="33"/>
      <c r="AC30" s="34"/>
      <c r="AD30" s="34"/>
      <c r="AE30" s="34"/>
      <c r="AF30" s="34"/>
      <c r="AG30" s="34"/>
      <c r="AH30" s="47"/>
      <c r="AI30" s="48"/>
      <c r="AJ30" s="89"/>
      <c r="AK30" s="89"/>
      <c r="AL30" s="90"/>
      <c r="AM30" s="91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9"/>
      <c r="CD30" s="49"/>
      <c r="CE30" s="50"/>
    </row>
    <row r="31" spans="1:83" s="40" customFormat="1" ht="75" customHeight="1">
      <c r="A31" s="45"/>
      <c r="B31" s="123" t="s">
        <v>97</v>
      </c>
      <c r="C31" s="127"/>
      <c r="D31" s="93" t="s">
        <v>99</v>
      </c>
      <c r="E31" s="28" t="s">
        <v>100</v>
      </c>
      <c r="F31" s="78" t="s">
        <v>101</v>
      </c>
      <c r="G31" s="43">
        <v>0.8</v>
      </c>
      <c r="H31" s="43"/>
      <c r="I31" s="43"/>
      <c r="J31" s="28" t="s">
        <v>51</v>
      </c>
      <c r="K31" s="44" t="s">
        <v>161</v>
      </c>
      <c r="L31" s="44"/>
      <c r="M31" s="44"/>
      <c r="N31" s="44" t="s">
        <v>161</v>
      </c>
      <c r="O31" s="44"/>
      <c r="P31" s="44"/>
      <c r="Q31" s="29">
        <f t="shared" si="6"/>
        <v>10</v>
      </c>
      <c r="R31" s="44"/>
      <c r="S31" s="44" t="s">
        <v>161</v>
      </c>
      <c r="T31" s="44"/>
      <c r="U31" s="44" t="s">
        <v>161</v>
      </c>
      <c r="V31" s="44"/>
      <c r="W31" s="44"/>
      <c r="X31" s="29">
        <f t="shared" si="7"/>
        <v>4</v>
      </c>
      <c r="Y31" s="46"/>
      <c r="Z31" s="31">
        <f t="shared" ref="Z31:Z47" si="10">Y31/Y$48</f>
        <v>0</v>
      </c>
      <c r="AA31" s="32">
        <f t="shared" si="8"/>
        <v>1</v>
      </c>
      <c r="AB31" s="33">
        <v>100</v>
      </c>
      <c r="AC31" s="34" t="str">
        <f t="shared" si="1"/>
        <v/>
      </c>
      <c r="AD31" s="34" t="str">
        <f t="shared" si="2"/>
        <v/>
      </c>
      <c r="AE31" s="34" t="str">
        <f t="shared" si="3"/>
        <v/>
      </c>
      <c r="AF31" s="34" t="str">
        <f t="shared" si="4"/>
        <v/>
      </c>
      <c r="AG31" s="34" t="str">
        <f t="shared" si="5"/>
        <v>z</v>
      </c>
      <c r="AH31" s="47"/>
      <c r="AI31" s="48"/>
      <c r="AJ31" s="117">
        <f>SUM(Q31:Q32)</f>
        <v>16</v>
      </c>
      <c r="AK31" s="117">
        <f>SUM(X31:X32)</f>
        <v>8</v>
      </c>
      <c r="AL31" s="118">
        <f>SUM(AJ31:AK32)</f>
        <v>24</v>
      </c>
      <c r="AM31" s="119">
        <f>AL31/AL48</f>
        <v>7.9470198675496692E-2</v>
      </c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9"/>
      <c r="CD31" s="49"/>
      <c r="CE31" s="50"/>
    </row>
    <row r="32" spans="1:83" s="40" customFormat="1" ht="91.5" customHeight="1">
      <c r="A32" s="27"/>
      <c r="B32" s="124"/>
      <c r="C32" s="94" t="s">
        <v>98</v>
      </c>
      <c r="D32" s="51" t="s">
        <v>102</v>
      </c>
      <c r="E32" s="28" t="s">
        <v>103</v>
      </c>
      <c r="F32" s="28" t="s">
        <v>104</v>
      </c>
      <c r="G32" s="43">
        <v>0.1</v>
      </c>
      <c r="H32" s="43"/>
      <c r="I32" s="43"/>
      <c r="J32" s="28" t="s">
        <v>166</v>
      </c>
      <c r="K32" s="44"/>
      <c r="L32" s="44" t="s">
        <v>161</v>
      </c>
      <c r="M32" s="44"/>
      <c r="N32" s="44"/>
      <c r="O32" s="44" t="s">
        <v>161</v>
      </c>
      <c r="P32" s="44"/>
      <c r="Q32" s="29">
        <f t="shared" si="6"/>
        <v>6</v>
      </c>
      <c r="R32" s="44"/>
      <c r="S32" s="44" t="s">
        <v>161</v>
      </c>
      <c r="T32" s="44"/>
      <c r="U32" s="44" t="s">
        <v>161</v>
      </c>
      <c r="V32" s="44"/>
      <c r="W32" s="44"/>
      <c r="X32" s="29">
        <f t="shared" si="7"/>
        <v>4</v>
      </c>
      <c r="Y32" s="30">
        <f t="shared" si="9"/>
        <v>10</v>
      </c>
      <c r="Z32" s="31">
        <f t="shared" si="10"/>
        <v>7.575757575757576E-2</v>
      </c>
      <c r="AA32" s="32">
        <f t="shared" si="8"/>
        <v>1</v>
      </c>
      <c r="AB32" s="33">
        <v>100</v>
      </c>
      <c r="AC32" s="34" t="str">
        <f t="shared" si="1"/>
        <v/>
      </c>
      <c r="AD32" s="34" t="str">
        <f t="shared" si="2"/>
        <v/>
      </c>
      <c r="AE32" s="34" t="str">
        <f t="shared" si="3"/>
        <v/>
      </c>
      <c r="AF32" s="34" t="str">
        <f t="shared" si="4"/>
        <v/>
      </c>
      <c r="AG32" s="34" t="str">
        <f t="shared" si="5"/>
        <v>z</v>
      </c>
      <c r="AH32" s="35"/>
      <c r="AI32" s="36"/>
      <c r="AJ32" s="117"/>
      <c r="AK32" s="117"/>
      <c r="AL32" s="118"/>
      <c r="AM32" s="119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9"/>
      <c r="CD32" s="41" t="s">
        <v>105</v>
      </c>
      <c r="CE32" s="42" t="s">
        <v>106</v>
      </c>
    </row>
    <row r="33" spans="1:83" s="40" customFormat="1" ht="181.5" customHeight="1">
      <c r="A33" s="27"/>
      <c r="B33" s="95" t="s">
        <v>107</v>
      </c>
      <c r="C33" s="102" t="s">
        <v>108</v>
      </c>
      <c r="D33" s="28" t="s">
        <v>109</v>
      </c>
      <c r="E33" s="28" t="s">
        <v>155</v>
      </c>
      <c r="F33" s="28" t="s">
        <v>110</v>
      </c>
      <c r="G33" s="43">
        <v>0.95</v>
      </c>
      <c r="H33" s="43"/>
      <c r="I33" s="43"/>
      <c r="J33" s="28" t="s">
        <v>70</v>
      </c>
      <c r="K33" s="29" t="s">
        <v>161</v>
      </c>
      <c r="L33" s="29"/>
      <c r="M33" s="29"/>
      <c r="N33" s="29" t="s">
        <v>161</v>
      </c>
      <c r="O33" s="29"/>
      <c r="P33" s="29"/>
      <c r="Q33" s="29">
        <f t="shared" si="6"/>
        <v>10</v>
      </c>
      <c r="R33" s="29"/>
      <c r="S33" s="29"/>
      <c r="T33" s="29"/>
      <c r="U33" s="29"/>
      <c r="V33" s="29"/>
      <c r="W33" s="29"/>
      <c r="X33" s="29">
        <f t="shared" si="7"/>
        <v>0</v>
      </c>
      <c r="Y33" s="30">
        <f t="shared" si="9"/>
        <v>10</v>
      </c>
      <c r="Z33" s="31">
        <f t="shared" si="10"/>
        <v>7.575757575757576E-2</v>
      </c>
      <c r="AA33" s="32">
        <f t="shared" si="8"/>
        <v>1</v>
      </c>
      <c r="AB33" s="33">
        <v>100</v>
      </c>
      <c r="AC33" s="34" t="str">
        <f t="shared" si="1"/>
        <v/>
      </c>
      <c r="AD33" s="34" t="str">
        <f t="shared" si="2"/>
        <v/>
      </c>
      <c r="AE33" s="34" t="str">
        <f t="shared" si="3"/>
        <v/>
      </c>
      <c r="AF33" s="34" t="str">
        <f t="shared" si="4"/>
        <v/>
      </c>
      <c r="AG33" s="34" t="str">
        <f t="shared" si="5"/>
        <v>z</v>
      </c>
      <c r="AH33" s="35"/>
      <c r="AI33" s="36"/>
      <c r="AJ33" s="117">
        <f>SUM(Q33:Q34)</f>
        <v>20</v>
      </c>
      <c r="AK33" s="117">
        <f>SUM(X33:X34)</f>
        <v>6</v>
      </c>
      <c r="AL33" s="118">
        <f>SUM(AJ33:AK34)</f>
        <v>26</v>
      </c>
      <c r="AM33" s="119">
        <f>AL33/AL48</f>
        <v>8.6092715231788075E-2</v>
      </c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9"/>
      <c r="CD33" s="41" t="s">
        <v>111</v>
      </c>
      <c r="CE33" s="42" t="s">
        <v>112</v>
      </c>
    </row>
    <row r="34" spans="1:83" s="40" customFormat="1" ht="96" customHeight="1">
      <c r="A34" s="27"/>
      <c r="B34" s="96"/>
      <c r="C34" s="102"/>
      <c r="D34" s="28" t="s">
        <v>113</v>
      </c>
      <c r="E34" s="28" t="s">
        <v>114</v>
      </c>
      <c r="F34" s="28" t="s">
        <v>110</v>
      </c>
      <c r="G34" s="43">
        <v>0.95</v>
      </c>
      <c r="H34" s="43"/>
      <c r="I34" s="43"/>
      <c r="J34" s="28" t="s">
        <v>70</v>
      </c>
      <c r="K34" s="29" t="s">
        <v>161</v>
      </c>
      <c r="L34" s="29"/>
      <c r="M34" s="29"/>
      <c r="N34" s="29" t="s">
        <v>161</v>
      </c>
      <c r="O34" s="29"/>
      <c r="P34" s="29"/>
      <c r="Q34" s="29">
        <f t="shared" si="6"/>
        <v>10</v>
      </c>
      <c r="R34" s="29" t="s">
        <v>161</v>
      </c>
      <c r="S34" s="29"/>
      <c r="T34" s="29"/>
      <c r="U34" s="29" t="s">
        <v>161</v>
      </c>
      <c r="V34" s="29"/>
      <c r="W34" s="29"/>
      <c r="X34" s="29">
        <f t="shared" si="7"/>
        <v>6</v>
      </c>
      <c r="Y34" s="30">
        <f t="shared" si="9"/>
        <v>16</v>
      </c>
      <c r="Z34" s="31">
        <f t="shared" si="10"/>
        <v>0.12121212121212122</v>
      </c>
      <c r="AA34" s="32">
        <f t="shared" si="8"/>
        <v>1</v>
      </c>
      <c r="AB34" s="33">
        <v>100</v>
      </c>
      <c r="AC34" s="34" t="str">
        <f t="shared" si="1"/>
        <v/>
      </c>
      <c r="AD34" s="34" t="str">
        <f t="shared" si="2"/>
        <v/>
      </c>
      <c r="AE34" s="34" t="str">
        <f t="shared" si="3"/>
        <v/>
      </c>
      <c r="AF34" s="34" t="str">
        <f t="shared" si="4"/>
        <v/>
      </c>
      <c r="AG34" s="34" t="str">
        <f t="shared" si="5"/>
        <v>z</v>
      </c>
      <c r="AH34" s="35"/>
      <c r="AI34" s="36"/>
      <c r="AJ34" s="117"/>
      <c r="AK34" s="117"/>
      <c r="AL34" s="118"/>
      <c r="AM34" s="119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9"/>
      <c r="CD34" s="41" t="s">
        <v>115</v>
      </c>
      <c r="CE34" s="42" t="s">
        <v>116</v>
      </c>
    </row>
    <row r="35" spans="1:83" s="40" customFormat="1" ht="128.25" customHeight="1">
      <c r="A35" s="27"/>
      <c r="B35" s="98" t="s">
        <v>117</v>
      </c>
      <c r="C35" s="95" t="s">
        <v>118</v>
      </c>
      <c r="D35" s="28" t="s">
        <v>119</v>
      </c>
      <c r="E35" s="28" t="s">
        <v>120</v>
      </c>
      <c r="F35" s="28" t="s">
        <v>121</v>
      </c>
      <c r="G35" s="43">
        <v>0.95</v>
      </c>
      <c r="H35" s="43"/>
      <c r="I35" s="43"/>
      <c r="J35" s="28" t="s">
        <v>70</v>
      </c>
      <c r="K35" s="29" t="s">
        <v>161</v>
      </c>
      <c r="L35" s="29"/>
      <c r="M35" s="29"/>
      <c r="N35" s="29" t="s">
        <v>161</v>
      </c>
      <c r="O35" s="29"/>
      <c r="P35" s="29"/>
      <c r="Q35" s="29">
        <f t="shared" si="6"/>
        <v>10</v>
      </c>
      <c r="R35" s="29" t="s">
        <v>161</v>
      </c>
      <c r="S35" s="29"/>
      <c r="T35" s="29"/>
      <c r="U35" s="29"/>
      <c r="V35" s="29" t="s">
        <v>161</v>
      </c>
      <c r="W35" s="29"/>
      <c r="X35" s="29">
        <f t="shared" si="7"/>
        <v>8</v>
      </c>
      <c r="Y35" s="30">
        <f t="shared" si="9"/>
        <v>18</v>
      </c>
      <c r="Z35" s="31">
        <f t="shared" si="10"/>
        <v>0.13636363636363635</v>
      </c>
      <c r="AA35" s="32">
        <f t="shared" si="8"/>
        <v>1</v>
      </c>
      <c r="AB35" s="33">
        <v>100</v>
      </c>
      <c r="AC35" s="34" t="str">
        <f t="shared" si="1"/>
        <v/>
      </c>
      <c r="AD35" s="34" t="str">
        <f t="shared" si="2"/>
        <v/>
      </c>
      <c r="AE35" s="34" t="str">
        <f t="shared" si="3"/>
        <v/>
      </c>
      <c r="AF35" s="34" t="str">
        <f t="shared" si="4"/>
        <v/>
      </c>
      <c r="AG35" s="34" t="str">
        <f t="shared" si="5"/>
        <v>z</v>
      </c>
      <c r="AH35" s="35"/>
      <c r="AI35" s="36"/>
      <c r="AJ35" s="117">
        <f>SUM(Q35:Q37)</f>
        <v>20</v>
      </c>
      <c r="AK35" s="117">
        <f>SUM(X35:X37)</f>
        <v>24</v>
      </c>
      <c r="AL35" s="118">
        <f>SUM(AJ35:AK37)</f>
        <v>44</v>
      </c>
      <c r="AM35" s="119">
        <f>AL35/AL48</f>
        <v>0.14569536423841059</v>
      </c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9"/>
      <c r="CD35" s="41" t="s">
        <v>122</v>
      </c>
      <c r="CE35" s="42" t="s">
        <v>123</v>
      </c>
    </row>
    <row r="36" spans="1:83" s="40" customFormat="1" ht="128.25" customHeight="1">
      <c r="A36" s="27"/>
      <c r="B36" s="99"/>
      <c r="C36" s="101"/>
      <c r="D36" s="28" t="s">
        <v>124</v>
      </c>
      <c r="E36" s="28" t="s">
        <v>125</v>
      </c>
      <c r="F36" s="28" t="s">
        <v>126</v>
      </c>
      <c r="G36" s="43">
        <v>1</v>
      </c>
      <c r="H36" s="43"/>
      <c r="I36" s="43"/>
      <c r="J36" s="28" t="s">
        <v>70</v>
      </c>
      <c r="K36" s="29"/>
      <c r="L36" s="29" t="s">
        <v>161</v>
      </c>
      <c r="M36" s="29"/>
      <c r="N36" s="29"/>
      <c r="O36" s="29" t="s">
        <v>161</v>
      </c>
      <c r="P36" s="29"/>
      <c r="Q36" s="29">
        <f t="shared" si="6"/>
        <v>6</v>
      </c>
      <c r="R36" s="29" t="s">
        <v>161</v>
      </c>
      <c r="S36" s="29"/>
      <c r="T36" s="29"/>
      <c r="U36" s="29"/>
      <c r="V36" s="29" t="s">
        <v>161</v>
      </c>
      <c r="W36" s="29"/>
      <c r="X36" s="29">
        <f t="shared" si="7"/>
        <v>8</v>
      </c>
      <c r="Y36" s="30"/>
      <c r="Z36" s="31">
        <f t="shared" si="10"/>
        <v>0</v>
      </c>
      <c r="AA36" s="32">
        <f t="shared" si="8"/>
        <v>1</v>
      </c>
      <c r="AB36" s="33">
        <v>100</v>
      </c>
      <c r="AC36" s="34" t="str">
        <f t="shared" si="1"/>
        <v/>
      </c>
      <c r="AD36" s="34" t="str">
        <f t="shared" si="2"/>
        <v/>
      </c>
      <c r="AE36" s="34" t="str">
        <f t="shared" si="3"/>
        <v/>
      </c>
      <c r="AF36" s="34" t="str">
        <f t="shared" si="4"/>
        <v/>
      </c>
      <c r="AG36" s="34" t="str">
        <f t="shared" si="5"/>
        <v>z</v>
      </c>
      <c r="AH36" s="35"/>
      <c r="AI36" s="36"/>
      <c r="AJ36" s="117"/>
      <c r="AK36" s="117"/>
      <c r="AL36" s="118"/>
      <c r="AM36" s="119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9"/>
      <c r="CD36" s="41"/>
      <c r="CE36" s="42"/>
    </row>
    <row r="37" spans="1:83" s="40" customFormat="1" ht="128.25" customHeight="1">
      <c r="A37" s="27"/>
      <c r="B37" s="100"/>
      <c r="C37" s="96"/>
      <c r="D37" s="28" t="s">
        <v>127</v>
      </c>
      <c r="E37" s="28" t="s">
        <v>128</v>
      </c>
      <c r="F37" s="28" t="s">
        <v>129</v>
      </c>
      <c r="G37" s="43">
        <v>0.95</v>
      </c>
      <c r="H37" s="43"/>
      <c r="I37" s="43"/>
      <c r="J37" s="28" t="s">
        <v>169</v>
      </c>
      <c r="K37" s="29"/>
      <c r="L37" s="29" t="s">
        <v>161</v>
      </c>
      <c r="M37" s="29"/>
      <c r="N37" s="29"/>
      <c r="O37" s="29"/>
      <c r="P37" s="29" t="s">
        <v>161</v>
      </c>
      <c r="Q37" s="29">
        <f t="shared" si="6"/>
        <v>4</v>
      </c>
      <c r="R37" s="29" t="s">
        <v>161</v>
      </c>
      <c r="S37" s="29"/>
      <c r="T37" s="29"/>
      <c r="U37" s="29"/>
      <c r="V37" s="29" t="s">
        <v>161</v>
      </c>
      <c r="W37" s="29"/>
      <c r="X37" s="29">
        <f t="shared" si="7"/>
        <v>8</v>
      </c>
      <c r="Y37" s="30"/>
      <c r="Z37" s="31">
        <f t="shared" si="10"/>
        <v>0</v>
      </c>
      <c r="AA37" s="32">
        <f t="shared" si="8"/>
        <v>1</v>
      </c>
      <c r="AB37" s="33">
        <v>100</v>
      </c>
      <c r="AC37" s="34" t="str">
        <f t="shared" si="1"/>
        <v/>
      </c>
      <c r="AD37" s="34" t="str">
        <f t="shared" si="2"/>
        <v/>
      </c>
      <c r="AE37" s="34" t="str">
        <f t="shared" si="3"/>
        <v/>
      </c>
      <c r="AF37" s="34" t="str">
        <f t="shared" si="4"/>
        <v/>
      </c>
      <c r="AG37" s="34" t="str">
        <f t="shared" si="5"/>
        <v>z</v>
      </c>
      <c r="AH37" s="35"/>
      <c r="AI37" s="36"/>
      <c r="AJ37" s="117"/>
      <c r="AK37" s="117"/>
      <c r="AL37" s="118"/>
      <c r="AM37" s="119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9"/>
      <c r="CD37" s="41"/>
      <c r="CE37" s="42"/>
    </row>
    <row r="38" spans="1:83" s="40" customFormat="1" ht="114" hidden="1" customHeight="1">
      <c r="A38" s="27"/>
      <c r="B38" s="98" t="s">
        <v>130</v>
      </c>
      <c r="C38" s="95" t="s">
        <v>131</v>
      </c>
      <c r="D38" s="28"/>
      <c r="E38" s="28"/>
      <c r="F38" s="28"/>
      <c r="G38" s="43"/>
      <c r="H38" s="43"/>
      <c r="I38" s="43"/>
      <c r="J38" s="43" t="s">
        <v>51</v>
      </c>
      <c r="K38" s="44"/>
      <c r="L38" s="44"/>
      <c r="M38" s="44"/>
      <c r="N38" s="44"/>
      <c r="O38" s="44"/>
      <c r="P38" s="44"/>
      <c r="Q38" s="29">
        <f t="shared" si="6"/>
        <v>0</v>
      </c>
      <c r="R38" s="44"/>
      <c r="S38" s="44"/>
      <c r="T38" s="44"/>
      <c r="U38" s="44"/>
      <c r="V38" s="44"/>
      <c r="W38" s="44"/>
      <c r="X38" s="29">
        <f t="shared" si="7"/>
        <v>0</v>
      </c>
      <c r="Y38" s="30">
        <f t="shared" si="9"/>
        <v>0</v>
      </c>
      <c r="Z38" s="31">
        <f t="shared" si="10"/>
        <v>0</v>
      </c>
      <c r="AA38" s="32">
        <f t="shared" si="8"/>
        <v>1</v>
      </c>
      <c r="AB38" s="33">
        <v>100</v>
      </c>
      <c r="AC38" s="34" t="str">
        <f t="shared" si="1"/>
        <v/>
      </c>
      <c r="AD38" s="34" t="str">
        <f t="shared" si="2"/>
        <v/>
      </c>
      <c r="AE38" s="34" t="str">
        <f t="shared" si="3"/>
        <v/>
      </c>
      <c r="AF38" s="34" t="str">
        <f t="shared" si="4"/>
        <v/>
      </c>
      <c r="AG38" s="34" t="str">
        <f t="shared" si="5"/>
        <v>z</v>
      </c>
      <c r="AH38" s="35"/>
      <c r="AI38" s="36"/>
      <c r="AJ38" s="131">
        <f>SUM(Q38:Q43)</f>
        <v>12</v>
      </c>
      <c r="AK38" s="131">
        <f>SUM(X38:X43)</f>
        <v>16</v>
      </c>
      <c r="AL38" s="131">
        <f>SUM(AJ38:AK43)</f>
        <v>28</v>
      </c>
      <c r="AM38" s="132">
        <f>AL38/AL48</f>
        <v>9.2715231788079472E-2</v>
      </c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9"/>
      <c r="CD38" s="41" t="s">
        <v>132</v>
      </c>
      <c r="CE38" s="42" t="s">
        <v>133</v>
      </c>
    </row>
    <row r="39" spans="1:83" s="40" customFormat="1" ht="113.25" hidden="1" customHeight="1">
      <c r="A39" s="27"/>
      <c r="B39" s="99"/>
      <c r="C39" s="101"/>
      <c r="D39" s="28"/>
      <c r="E39" s="28"/>
      <c r="F39" s="28"/>
      <c r="G39" s="43"/>
      <c r="H39" s="43"/>
      <c r="I39" s="43"/>
      <c r="J39" s="43" t="s">
        <v>51</v>
      </c>
      <c r="K39" s="44"/>
      <c r="L39" s="44"/>
      <c r="M39" s="44"/>
      <c r="N39" s="44"/>
      <c r="O39" s="44"/>
      <c r="P39" s="44"/>
      <c r="Q39" s="29">
        <f t="shared" si="6"/>
        <v>0</v>
      </c>
      <c r="R39" s="44"/>
      <c r="S39" s="44"/>
      <c r="T39" s="44"/>
      <c r="U39" s="44"/>
      <c r="V39" s="44"/>
      <c r="W39" s="44"/>
      <c r="X39" s="29">
        <f t="shared" si="7"/>
        <v>0</v>
      </c>
      <c r="Y39" s="30">
        <f t="shared" si="9"/>
        <v>0</v>
      </c>
      <c r="Z39" s="31">
        <f t="shared" si="10"/>
        <v>0</v>
      </c>
      <c r="AA39" s="32">
        <f t="shared" si="8"/>
        <v>1</v>
      </c>
      <c r="AB39" s="33">
        <v>100</v>
      </c>
      <c r="AC39" s="34" t="str">
        <f t="shared" si="1"/>
        <v/>
      </c>
      <c r="AD39" s="34" t="str">
        <f t="shared" si="2"/>
        <v/>
      </c>
      <c r="AE39" s="34" t="str">
        <f t="shared" si="3"/>
        <v/>
      </c>
      <c r="AF39" s="34" t="str">
        <f t="shared" si="4"/>
        <v/>
      </c>
      <c r="AG39" s="34" t="str">
        <f t="shared" si="5"/>
        <v>z</v>
      </c>
      <c r="AH39" s="35"/>
      <c r="AI39" s="36"/>
      <c r="AJ39" s="131"/>
      <c r="AK39" s="131"/>
      <c r="AL39" s="131"/>
      <c r="AM39" s="132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9"/>
      <c r="CD39" s="52"/>
      <c r="CE39" s="53"/>
    </row>
    <row r="40" spans="1:83" s="40" customFormat="1" ht="66.75" hidden="1" customHeight="1">
      <c r="A40" s="27"/>
      <c r="B40" s="99"/>
      <c r="C40" s="101"/>
      <c r="D40" s="28"/>
      <c r="E40" s="28"/>
      <c r="F40" s="28"/>
      <c r="G40" s="43"/>
      <c r="H40" s="43"/>
      <c r="I40" s="43"/>
      <c r="J40" s="43" t="s">
        <v>51</v>
      </c>
      <c r="K40" s="44"/>
      <c r="L40" s="44"/>
      <c r="M40" s="44"/>
      <c r="N40" s="44"/>
      <c r="O40" s="44"/>
      <c r="P40" s="44"/>
      <c r="Q40" s="29">
        <f t="shared" si="6"/>
        <v>0</v>
      </c>
      <c r="R40" s="44"/>
      <c r="S40" s="44"/>
      <c r="T40" s="44"/>
      <c r="U40" s="44"/>
      <c r="V40" s="44"/>
      <c r="W40" s="44"/>
      <c r="X40" s="29">
        <f t="shared" si="7"/>
        <v>0</v>
      </c>
      <c r="Y40" s="30">
        <f t="shared" si="9"/>
        <v>0</v>
      </c>
      <c r="Z40" s="31">
        <f t="shared" si="10"/>
        <v>0</v>
      </c>
      <c r="AA40" s="32">
        <f t="shared" si="8"/>
        <v>1</v>
      </c>
      <c r="AB40" s="33">
        <v>100</v>
      </c>
      <c r="AC40" s="34" t="str">
        <f t="shared" si="1"/>
        <v/>
      </c>
      <c r="AD40" s="34" t="str">
        <f t="shared" si="2"/>
        <v/>
      </c>
      <c r="AE40" s="34" t="str">
        <f t="shared" si="3"/>
        <v/>
      </c>
      <c r="AF40" s="34" t="str">
        <f t="shared" si="4"/>
        <v/>
      </c>
      <c r="AG40" s="34" t="str">
        <f t="shared" si="5"/>
        <v>z</v>
      </c>
      <c r="AH40" s="35"/>
      <c r="AI40" s="36"/>
      <c r="AJ40" s="131"/>
      <c r="AK40" s="131"/>
      <c r="AL40" s="131"/>
      <c r="AM40" s="132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9"/>
      <c r="CD40" s="52"/>
      <c r="CE40" s="53"/>
    </row>
    <row r="41" spans="1:83" s="40" customFormat="1" ht="66.75" customHeight="1">
      <c r="A41" s="27"/>
      <c r="B41" s="99"/>
      <c r="C41" s="101"/>
      <c r="D41" s="28" t="s">
        <v>134</v>
      </c>
      <c r="E41" s="28" t="s">
        <v>135</v>
      </c>
      <c r="F41" s="28" t="s">
        <v>136</v>
      </c>
      <c r="G41" s="43" t="s">
        <v>96</v>
      </c>
      <c r="H41" s="43"/>
      <c r="I41" s="43"/>
      <c r="J41" s="43" t="s">
        <v>166</v>
      </c>
      <c r="K41" s="44"/>
      <c r="L41" s="44" t="s">
        <v>161</v>
      </c>
      <c r="M41" s="44"/>
      <c r="N41" s="44"/>
      <c r="O41" s="44" t="s">
        <v>161</v>
      </c>
      <c r="P41" s="44"/>
      <c r="Q41" s="29">
        <f t="shared" si="6"/>
        <v>6</v>
      </c>
      <c r="R41" s="44" t="s">
        <v>161</v>
      </c>
      <c r="S41" s="44"/>
      <c r="T41" s="44"/>
      <c r="U41" s="44"/>
      <c r="V41" s="44" t="s">
        <v>161</v>
      </c>
      <c r="W41" s="44"/>
      <c r="X41" s="29">
        <f t="shared" si="7"/>
        <v>8</v>
      </c>
      <c r="Y41" s="30">
        <f t="shared" si="9"/>
        <v>14</v>
      </c>
      <c r="Z41" s="31">
        <f t="shared" si="10"/>
        <v>0.10606060606060606</v>
      </c>
      <c r="AA41" s="32">
        <f t="shared" si="8"/>
        <v>1</v>
      </c>
      <c r="AB41" s="33">
        <v>100</v>
      </c>
      <c r="AC41" s="34" t="str">
        <f t="shared" si="1"/>
        <v/>
      </c>
      <c r="AD41" s="34" t="str">
        <f t="shared" si="2"/>
        <v/>
      </c>
      <c r="AE41" s="34" t="str">
        <f t="shared" si="3"/>
        <v/>
      </c>
      <c r="AF41" s="34" t="str">
        <f t="shared" si="4"/>
        <v/>
      </c>
      <c r="AG41" s="34" t="str">
        <f t="shared" si="5"/>
        <v>z</v>
      </c>
      <c r="AH41" s="35"/>
      <c r="AI41" s="36"/>
      <c r="AJ41" s="131"/>
      <c r="AK41" s="131"/>
      <c r="AL41" s="131"/>
      <c r="AM41" s="132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9"/>
      <c r="CD41" s="52"/>
      <c r="CE41" s="53"/>
    </row>
    <row r="42" spans="1:83" s="40" customFormat="1" ht="66.75" hidden="1" customHeight="1">
      <c r="A42" s="27"/>
      <c r="B42" s="99"/>
      <c r="C42" s="101"/>
      <c r="D42" s="28"/>
      <c r="E42" s="28"/>
      <c r="F42" s="28"/>
      <c r="G42" s="43"/>
      <c r="H42" s="43"/>
      <c r="I42" s="43"/>
      <c r="J42" s="43" t="s">
        <v>51</v>
      </c>
      <c r="K42" s="44"/>
      <c r="L42" s="44"/>
      <c r="M42" s="44"/>
      <c r="N42" s="44"/>
      <c r="O42" s="44"/>
      <c r="P42" s="44"/>
      <c r="Q42" s="29">
        <f t="shared" si="6"/>
        <v>0</v>
      </c>
      <c r="R42" s="44"/>
      <c r="S42" s="44"/>
      <c r="T42" s="44"/>
      <c r="U42" s="44"/>
      <c r="V42" s="44"/>
      <c r="W42" s="44"/>
      <c r="X42" s="29">
        <f t="shared" si="7"/>
        <v>0</v>
      </c>
      <c r="Y42" s="30">
        <f t="shared" si="9"/>
        <v>0</v>
      </c>
      <c r="Z42" s="31">
        <f t="shared" si="10"/>
        <v>0</v>
      </c>
      <c r="AA42" s="32">
        <f t="shared" si="8"/>
        <v>1</v>
      </c>
      <c r="AB42" s="33">
        <v>100</v>
      </c>
      <c r="AC42" s="34" t="str">
        <f t="shared" si="1"/>
        <v/>
      </c>
      <c r="AD42" s="34" t="str">
        <f t="shared" si="2"/>
        <v/>
      </c>
      <c r="AE42" s="34" t="str">
        <f t="shared" si="3"/>
        <v/>
      </c>
      <c r="AF42" s="34" t="str">
        <f t="shared" si="4"/>
        <v/>
      </c>
      <c r="AG42" s="34" t="str">
        <f t="shared" si="5"/>
        <v>z</v>
      </c>
      <c r="AH42" s="35"/>
      <c r="AI42" s="36"/>
      <c r="AJ42" s="131"/>
      <c r="AK42" s="131"/>
      <c r="AL42" s="131"/>
      <c r="AM42" s="132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9"/>
      <c r="CD42" s="52"/>
      <c r="CE42" s="53"/>
    </row>
    <row r="43" spans="1:83" s="40" customFormat="1" ht="66.75" customHeight="1">
      <c r="A43" s="27"/>
      <c r="B43" s="100"/>
      <c r="C43" s="96"/>
      <c r="D43" s="28" t="s">
        <v>137</v>
      </c>
      <c r="E43" s="28" t="s">
        <v>138</v>
      </c>
      <c r="F43" s="28" t="s">
        <v>139</v>
      </c>
      <c r="G43" s="43">
        <v>0.7</v>
      </c>
      <c r="H43" s="43"/>
      <c r="I43" s="43"/>
      <c r="J43" s="43" t="s">
        <v>166</v>
      </c>
      <c r="K43" s="44"/>
      <c r="L43" s="44" t="s">
        <v>161</v>
      </c>
      <c r="M43" s="44"/>
      <c r="N43" s="44"/>
      <c r="O43" s="44" t="s">
        <v>161</v>
      </c>
      <c r="P43" s="44"/>
      <c r="Q43" s="29">
        <f t="shared" si="6"/>
        <v>6</v>
      </c>
      <c r="R43" s="44" t="s">
        <v>161</v>
      </c>
      <c r="S43" s="44"/>
      <c r="T43" s="44"/>
      <c r="U43" s="44"/>
      <c r="V43" s="44" t="s">
        <v>161</v>
      </c>
      <c r="W43" s="44"/>
      <c r="X43" s="29">
        <f t="shared" si="7"/>
        <v>8</v>
      </c>
      <c r="Y43" s="30">
        <f t="shared" si="9"/>
        <v>14</v>
      </c>
      <c r="Z43" s="31">
        <f t="shared" si="10"/>
        <v>0.10606060606060606</v>
      </c>
      <c r="AA43" s="32">
        <f t="shared" si="8"/>
        <v>1</v>
      </c>
      <c r="AB43" s="33">
        <v>100</v>
      </c>
      <c r="AC43" s="34" t="str">
        <f t="shared" si="1"/>
        <v/>
      </c>
      <c r="AD43" s="34" t="str">
        <f t="shared" si="2"/>
        <v/>
      </c>
      <c r="AE43" s="34" t="str">
        <f t="shared" si="3"/>
        <v/>
      </c>
      <c r="AF43" s="34" t="str">
        <f t="shared" si="4"/>
        <v/>
      </c>
      <c r="AG43" s="34" t="str">
        <f t="shared" si="5"/>
        <v>z</v>
      </c>
      <c r="AH43" s="35"/>
      <c r="AI43" s="36"/>
      <c r="AJ43" s="131"/>
      <c r="AK43" s="131"/>
      <c r="AL43" s="131"/>
      <c r="AM43" s="132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9"/>
      <c r="CD43" s="52"/>
      <c r="CE43" s="53"/>
    </row>
    <row r="44" spans="1:83" s="40" customFormat="1" ht="66.75" hidden="1" customHeight="1">
      <c r="A44" s="27"/>
      <c r="B44" s="54"/>
      <c r="C44" s="54"/>
      <c r="D44" s="54"/>
      <c r="E44" s="54"/>
      <c r="F44" s="54"/>
      <c r="G44" s="43"/>
      <c r="H44" s="43"/>
      <c r="I44" s="43"/>
      <c r="J44" s="43"/>
      <c r="K44" s="44"/>
      <c r="L44" s="44"/>
      <c r="M44" s="44"/>
      <c r="N44" s="44"/>
      <c r="O44" s="44"/>
      <c r="P44" s="44"/>
      <c r="Q44" s="29">
        <f t="shared" ref="Q44:Q47" si="11">IF(K44="z",5,0)+IF(L44="z",3,0)+IF(M44="z",1,0)+IF(N44="z",5,0)+IF(O44="z",3,0)+IF(P44="z",1,0)</f>
        <v>0</v>
      </c>
      <c r="R44" s="44"/>
      <c r="S44" s="44"/>
      <c r="T44" s="44"/>
      <c r="U44" s="44"/>
      <c r="V44" s="44"/>
      <c r="W44" s="44"/>
      <c r="X44" s="29">
        <f t="shared" si="7"/>
        <v>0</v>
      </c>
      <c r="Y44" s="30">
        <f t="shared" si="9"/>
        <v>0</v>
      </c>
      <c r="Z44" s="31">
        <f t="shared" si="10"/>
        <v>0</v>
      </c>
      <c r="AA44" s="32">
        <f t="shared" si="8"/>
        <v>1</v>
      </c>
      <c r="AB44" s="33">
        <v>100</v>
      </c>
      <c r="AC44" s="34" t="str">
        <f t="shared" si="1"/>
        <v/>
      </c>
      <c r="AD44" s="34" t="str">
        <f t="shared" si="2"/>
        <v/>
      </c>
      <c r="AE44" s="34" t="str">
        <f t="shared" si="3"/>
        <v/>
      </c>
      <c r="AF44" s="34" t="str">
        <f t="shared" si="4"/>
        <v/>
      </c>
      <c r="AG44" s="34" t="str">
        <f t="shared" si="5"/>
        <v>z</v>
      </c>
      <c r="AH44" s="35"/>
      <c r="AI44" s="36"/>
      <c r="AJ44" s="84"/>
      <c r="AK44" s="85"/>
      <c r="AL44" s="85"/>
      <c r="AM44" s="86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9"/>
      <c r="CD44" s="52"/>
      <c r="CE44" s="53"/>
    </row>
    <row r="45" spans="1:83" s="40" customFormat="1" ht="66.75" hidden="1" customHeight="1">
      <c r="A45" s="27"/>
      <c r="B45" s="54"/>
      <c r="C45" s="54"/>
      <c r="D45" s="54"/>
      <c r="E45" s="54"/>
      <c r="F45" s="54"/>
      <c r="G45" s="43"/>
      <c r="H45" s="43"/>
      <c r="I45" s="43"/>
      <c r="J45" s="43"/>
      <c r="K45" s="44"/>
      <c r="L45" s="44"/>
      <c r="M45" s="44"/>
      <c r="N45" s="44"/>
      <c r="O45" s="44"/>
      <c r="P45" s="44"/>
      <c r="Q45" s="29">
        <f t="shared" si="11"/>
        <v>0</v>
      </c>
      <c r="R45" s="44"/>
      <c r="S45" s="44"/>
      <c r="T45" s="44"/>
      <c r="U45" s="44"/>
      <c r="V45" s="44"/>
      <c r="W45" s="44"/>
      <c r="X45" s="29">
        <f t="shared" si="7"/>
        <v>0</v>
      </c>
      <c r="Y45" s="30">
        <f t="shared" si="9"/>
        <v>0</v>
      </c>
      <c r="Z45" s="31">
        <f t="shared" si="10"/>
        <v>0</v>
      </c>
      <c r="AA45" s="32">
        <f t="shared" si="8"/>
        <v>1</v>
      </c>
      <c r="AB45" s="33">
        <v>100</v>
      </c>
      <c r="AC45" s="34" t="str">
        <f t="shared" si="1"/>
        <v/>
      </c>
      <c r="AD45" s="34" t="str">
        <f t="shared" si="2"/>
        <v/>
      </c>
      <c r="AE45" s="34" t="str">
        <f t="shared" si="3"/>
        <v/>
      </c>
      <c r="AF45" s="34" t="str">
        <f t="shared" si="4"/>
        <v/>
      </c>
      <c r="AG45" s="34" t="str">
        <f t="shared" si="5"/>
        <v>z</v>
      </c>
      <c r="AH45" s="35"/>
      <c r="AI45" s="36"/>
      <c r="AJ45" s="84"/>
      <c r="AK45" s="85"/>
      <c r="AL45" s="85"/>
      <c r="AM45" s="86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9"/>
      <c r="CD45" s="52"/>
      <c r="CE45" s="53"/>
    </row>
    <row r="46" spans="1:83" s="40" customFormat="1" ht="66.75" hidden="1" customHeight="1">
      <c r="A46" s="27"/>
      <c r="B46" s="54"/>
      <c r="C46" s="54"/>
      <c r="D46" s="54"/>
      <c r="E46" s="54"/>
      <c r="F46" s="54"/>
      <c r="G46" s="43"/>
      <c r="H46" s="43"/>
      <c r="I46" s="43"/>
      <c r="J46" s="43"/>
      <c r="K46" s="44"/>
      <c r="L46" s="44"/>
      <c r="M46" s="44"/>
      <c r="N46" s="44"/>
      <c r="O46" s="44"/>
      <c r="P46" s="44"/>
      <c r="Q46" s="29">
        <f t="shared" si="11"/>
        <v>0</v>
      </c>
      <c r="R46" s="44"/>
      <c r="S46" s="44"/>
      <c r="T46" s="44"/>
      <c r="U46" s="44"/>
      <c r="V46" s="44"/>
      <c r="W46" s="44"/>
      <c r="X46" s="29">
        <f t="shared" si="7"/>
        <v>0</v>
      </c>
      <c r="Y46" s="30">
        <f t="shared" si="9"/>
        <v>0</v>
      </c>
      <c r="Z46" s="31">
        <f t="shared" si="10"/>
        <v>0</v>
      </c>
      <c r="AA46" s="32">
        <f t="shared" si="8"/>
        <v>1</v>
      </c>
      <c r="AB46" s="33">
        <v>100</v>
      </c>
      <c r="AC46" s="34" t="str">
        <f t="shared" si="1"/>
        <v/>
      </c>
      <c r="AD46" s="34" t="str">
        <f t="shared" si="2"/>
        <v/>
      </c>
      <c r="AE46" s="34" t="str">
        <f t="shared" si="3"/>
        <v/>
      </c>
      <c r="AF46" s="34" t="str">
        <f t="shared" si="4"/>
        <v/>
      </c>
      <c r="AG46" s="34" t="str">
        <f t="shared" si="5"/>
        <v>z</v>
      </c>
      <c r="AH46" s="35"/>
      <c r="AI46" s="36"/>
      <c r="AJ46" s="84"/>
      <c r="AK46" s="85"/>
      <c r="AL46" s="85"/>
      <c r="AM46" s="86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9"/>
      <c r="CD46" s="52"/>
      <c r="CE46" s="53"/>
    </row>
    <row r="47" spans="1:83" s="40" customFormat="1" ht="66.75" hidden="1" customHeight="1">
      <c r="A47" s="27"/>
      <c r="B47" s="54"/>
      <c r="C47" s="54"/>
      <c r="D47" s="54"/>
      <c r="E47" s="54"/>
      <c r="F47" s="54"/>
      <c r="G47" s="43"/>
      <c r="H47" s="43"/>
      <c r="I47" s="43"/>
      <c r="J47" s="43"/>
      <c r="K47" s="44"/>
      <c r="L47" s="44"/>
      <c r="M47" s="44"/>
      <c r="N47" s="44"/>
      <c r="O47" s="44"/>
      <c r="P47" s="44"/>
      <c r="Q47" s="29">
        <f t="shared" si="11"/>
        <v>0</v>
      </c>
      <c r="R47" s="44"/>
      <c r="S47" s="44"/>
      <c r="T47" s="44"/>
      <c r="U47" s="44"/>
      <c r="V47" s="44"/>
      <c r="W47" s="44"/>
      <c r="X47" s="29">
        <f t="shared" si="7"/>
        <v>0</v>
      </c>
      <c r="Y47" s="30">
        <f t="shared" si="9"/>
        <v>0</v>
      </c>
      <c r="Z47" s="31">
        <f t="shared" si="10"/>
        <v>0</v>
      </c>
      <c r="AA47" s="32">
        <f t="shared" si="8"/>
        <v>1</v>
      </c>
      <c r="AB47" s="33">
        <v>100</v>
      </c>
      <c r="AC47" s="34" t="str">
        <f t="shared" si="1"/>
        <v/>
      </c>
      <c r="AD47" s="34" t="str">
        <f t="shared" si="2"/>
        <v/>
      </c>
      <c r="AE47" s="34" t="str">
        <f t="shared" si="3"/>
        <v/>
      </c>
      <c r="AF47" s="34" t="str">
        <f t="shared" si="4"/>
        <v/>
      </c>
      <c r="AG47" s="34" t="str">
        <f t="shared" si="5"/>
        <v>z</v>
      </c>
      <c r="AH47" s="35"/>
      <c r="AI47" s="36"/>
      <c r="AJ47" s="84"/>
      <c r="AK47" s="85"/>
      <c r="AL47" s="85"/>
      <c r="AM47" s="86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9"/>
      <c r="CD47" s="52"/>
      <c r="CE47" s="53"/>
    </row>
    <row r="48" spans="1:83" s="56" customFormat="1" ht="33" customHeight="1" thickBot="1">
      <c r="A48" s="9"/>
      <c r="B48" s="133"/>
      <c r="C48" s="133"/>
      <c r="D48" s="133"/>
      <c r="E48" s="133"/>
      <c r="F48" s="133"/>
      <c r="G48" s="133"/>
      <c r="H48" s="79"/>
      <c r="I48" s="79"/>
      <c r="J48" s="134"/>
      <c r="K48" s="133" t="s">
        <v>16</v>
      </c>
      <c r="L48" s="133"/>
      <c r="M48" s="133"/>
      <c r="N48" s="133"/>
      <c r="O48" s="133"/>
      <c r="P48" s="133"/>
      <c r="Q48" s="133">
        <f>SUM(Q11:Q47)</f>
        <v>224</v>
      </c>
      <c r="R48" s="133" t="s">
        <v>140</v>
      </c>
      <c r="S48" s="133"/>
      <c r="T48" s="133"/>
      <c r="U48" s="133"/>
      <c r="V48" s="133"/>
      <c r="W48" s="133"/>
      <c r="X48" s="133">
        <f>SUM(X11:X47)</f>
        <v>194</v>
      </c>
      <c r="Y48" s="136">
        <f>SUM(Y11:Y47)</f>
        <v>132</v>
      </c>
      <c r="Z48" s="137">
        <f>SUM(AB11:AB47)</f>
        <v>3255</v>
      </c>
      <c r="AA48" s="55"/>
      <c r="AB48" s="139"/>
      <c r="AC48" s="113" t="s">
        <v>141</v>
      </c>
      <c r="AD48" s="113"/>
      <c r="AE48" s="113"/>
      <c r="AF48" s="113"/>
      <c r="AG48" s="113"/>
      <c r="AH48" s="76" t="s">
        <v>142</v>
      </c>
      <c r="AI48" s="16"/>
      <c r="AJ48" s="87">
        <f>SUM(AJ11:AJ43)</f>
        <v>170</v>
      </c>
      <c r="AK48" s="87">
        <f>SUM(AK11:AK43)</f>
        <v>132</v>
      </c>
      <c r="AL48" s="87">
        <f>SUM(AL11:AL43)</f>
        <v>302</v>
      </c>
      <c r="AM48" s="88">
        <f>SUM(AM11:AM43)</f>
        <v>0.99999999999999989</v>
      </c>
      <c r="CD48" s="57"/>
      <c r="CE48" s="58"/>
    </row>
    <row r="49" spans="1:83" s="56" customFormat="1" ht="32.25" customHeight="1">
      <c r="A49" s="9"/>
      <c r="B49" s="133"/>
      <c r="C49" s="133"/>
      <c r="D49" s="133"/>
      <c r="E49" s="133"/>
      <c r="F49" s="133"/>
      <c r="G49" s="133"/>
      <c r="H49" s="80"/>
      <c r="I49" s="80"/>
      <c r="J49" s="135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6"/>
      <c r="Z49" s="138"/>
      <c r="AA49" s="55"/>
      <c r="AB49" s="140"/>
      <c r="AC49" s="59"/>
      <c r="AD49" s="60" t="e">
        <f>IF(AD11="z",AA11*AB11)+IF(AD12="z",AA12*AB12)+IF(AD13="z",AA13*AB13)+IF(AD14="z",AA14*AB14)+IF(AD15="z",AA15*AB15)+IF(AD16="z",AA16*AB16)+IF(AD17="z",AA17*AB17)+IF(AD18="z",AA18*AB18)+IF(AD188="z",AA19*AB19)+IF(AD20="z",AA20*AB20)+IF(#REF!="z",#REF!*#REF!)+IF(#REF!="z",#REF!*#REF!)+IF(AD22="z",AA22*AB22)+IF(AD23="z",AA23*AB23)+IF(AD24="z",AA24*AB24)+IF(#REF!="z",#REF!*#REF!)+IF(AD27="z",AA27*AB27)+IF(#REF!="z",#REF!*#REF!)+IF(AD28="z",AA28*AB28)+IF(AD29="z",AA29*AB29)+IF(AD31="z",AA31*AB31)+IF(#REF!="z",#REF!*#REF!)+IF(AD32="z",AA32*AB32)+IF(#REF!="z",#REF!*#REF!)+IF(#REF!="z",#REF!*#REF!)+IF(AD33="z",AA33*AB33)+IF(AD34="z",AA34*AB34)+IF(AD35="z",AA35*AB35)+IF(AD36="z",AA36*AB36)+IF(AD37="z",AA37*AB37)+IF(AD38="z",AA38*AB38)+IF(AD39="z",AA39*AB39)+IF(AD40="z",AA40*AB40)+IF(AD41="z",AA41*AB41)+IF(AD42="z",AA42*AB42)+IF(AD43="z",AA43*AB43)+IF(AD44="z",AA44*AB44)+IF(AD45="z",AA45*AB45)+IF(AD46="z",AA46*AB46)+IF(AD47="z",AA47*AB47)</f>
        <v>#REF!</v>
      </c>
      <c r="AE49" s="60" t="e">
        <f>IF(AE11="z",AB11*AA11)+IF(AE12="z",AB12*AA12)+IF(AE13="z",AB13*AA13)+IF(AE14="z",AB14*AA14)+IF(AE15="z",AB15*AA15)+IF(AE16="z",AB16*AA16)+IF(AE17="z",AB17*AA17)+IF(AE18="z",AB18*AA18)+IF(AE188="z",AB19*AA19)+IF(AE20="z",AB20*AA20)+IF(#REF!="z",#REF!*#REF!)+IF(#REF!="z",#REF!*#REF!)+IF(AE22="z",AB22*AA22)+IF(AE23="z",AB23*AA23)+IF(AE24="z",AB24*AA24)+IF(#REF!="z",#REF!*#REF!)+IF(AE27="z",AB27*AA27)+IF(#REF!="z",#REF!*#REF!)+IF(AE28="z",AB28*AA28)+IF(AE29="z",AB29*AA29)+IF(AE31="z",AB31*AA31)+IF(#REF!="z",#REF!*#REF!)+IF(AE32="z",AB32*AA32)+IF(#REF!="z",#REF!*#REF!)+IF(#REF!="z",#REF!*#REF!)+IF(AE33="z",AB33*AA33)+IF(AE34="z",AB34*AA34)+IF(AE35="z",AB35*AA35)+IF(AE36="z",AB36*AA36)+IF(AE37="z",AB37*AA37)+IF(AE38="z",AB38*AA38)+IF(AE39="z",AB39*AA39)+IF(AE40="z",AB40*AA40)+IF(AE41="z",AB41*AA41)+IF(AE42="z",AB42*AA42)+IF(AE43="z",AB43*AA43)+IF(AE44="z",AB44*AA44)+IF(AE45="z",AB45*AA45)+IF(AE46="z",AB46*AA46)+IF(AE47="z",AB47*AA47)</f>
        <v>#REF!</v>
      </c>
      <c r="AF49" s="60" t="e">
        <f>IF(AF11="z",AA11*AB11)+IF(AF12="z",AA12*AB12)+IF(AF13="z",AA13*AB13)+IF(AF14="z",AA14*AB14)+IF(AF15="z",AA15*AB15)+IF(AF16="z",AA16*AB16)+IF(AF17="z",AA17*AB17)+IF(AF18="z",AA18*AB18)+IF(AF188="z",AA19*AB19)+IF(AF20="z",AA20*AB20)+IF(#REF!="z",#REF!*#REF!)+IF(#REF!="z",#REF!*#REF!)+IF(AF22="z",AA22*AB22)+IF(AF23="z",AA23*AB23)+IF(AF24="z",AA24*AB24)+IF(#REF!="z",#REF!*#REF!)+IF(AF27="z",AA27*AB27)+IF(#REF!="z",#REF!*#REF!)+IF(AF28="z",AA28*AB28)+IF(AF29="z",AA29*AB29)+IF(AF31="z",AA31*AB31)+IF(#REF!="z",#REF!*#REF!)+IF(AF32="z",AA32*AB32)+IF(#REF!="z",#REF!*#REF!)+IF(#REF!="z",#REF!*#REF!)+IF(AF33="z",AA33*AB33)+IF(AF34="z",AA34*AB34)+IF(AF35="z",AA35*AB35)+IF(AF36="z",AA36*AB36)+IF(AF37="z",AA37*AB37)+IF(AF38="z",AA38*AB38)+IF(AF39="z",AA39*AB39)+IF(AF40="z",AA40*AB40)+IF(AF41="z",AA41*AB41)+IF(AF42="z",AA42*AB42)+IF(AF43="z",AA43*AB43)+IF(AF44="z",AA44*AB44)+IF(AF45="z",AA45*AB45)+IF(AF46="z",AA46*AB46)+IF(AF47="z",AA47*AB47)</f>
        <v>#REF!</v>
      </c>
      <c r="AG49" s="60" t="e">
        <f>IF(AG11="z",AB11*AA11)+IF(AG12="z",AB12*AA12)+IF(AG13="z",AB13*AA13)+IF(AG14="z",AB14*AA14)+IF(AG15="z",AB15*AA15)+IF(AG16="z",AB16*AA16)+IF(AG17="z",AB17*AA17)+IF(AG18="z",AB18*AA18)+IF(AG188="z",AB19*AA19)+IF(AG20="z",AB20*AA20)+IF(#REF!="z",#REF!*#REF!)+IF(#REF!="z",#REF!*#REF!)+IF(AG22="z",AB22*AA22)+IF(AG23="z",AB23*AA23)+IF(AG24="z",AB24*AA24)+IF(#REF!="z",#REF!*#REF!)+IF(AG27="z",AB27*AA27)+IF(#REF!="z",#REF!*#REF!)+IF(AG28="z",AB28*AA28)+IF(AG29="z",AB29*AA29)+IF(AG31="z",AB31*AA31)+IF(#REF!="z",#REF!*#REF!)+IF(AG32="z",AB32*AA32)+IF(#REF!="z",#REF!*#REF!)+IF(#REF!="z",#REF!*#REF!)+IF(AG33="z",AB33*AA33)+IF(AG34="z",AB34*AA34)+IF(AG35="z",AB35*AA35)+IF(AG36="z",AB36*AA36)+IF(AG37="z",AB37*AA37)+IF(AG38="z",AB38*AA38)+IF(AG39="z",AB39*AA39)+IF(AG40="z",AB40*AA40)+IF(AG41="z",AB41*AA41)+IF(AG42="z",AB42*AA42)+IF(AG43="z",AB43*AA43)+IF(AG44="z",AB44*AA44)+IF(AG45="z",AB45*AA45)+IF(AG46="z",AB46*AA46)+IF(AG47="z",AB47*AA47)</f>
        <v>#REF!</v>
      </c>
      <c r="AH49" s="61" t="e">
        <f>SUM(AD49:AG49)</f>
        <v>#REF!</v>
      </c>
      <c r="AI49" s="16"/>
      <c r="CD49" s="62"/>
      <c r="CE49" s="63"/>
    </row>
    <row r="50" spans="1:83" ht="18" customHeight="1">
      <c r="A50" s="9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16"/>
    </row>
    <row r="51" spans="1:83" ht="27" customHeight="1">
      <c r="A51" s="9"/>
      <c r="B51" s="141"/>
      <c r="C51" s="141"/>
      <c r="D51" s="141"/>
      <c r="E51" s="141"/>
      <c r="F51" s="141"/>
      <c r="G51" s="141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65"/>
      <c r="Z51" s="66"/>
      <c r="AA51" s="65"/>
      <c r="AB51" s="65"/>
      <c r="AC51" s="64"/>
      <c r="AD51" s="67"/>
      <c r="AE51" s="68" t="e">
        <f>AH49</f>
        <v>#REF!</v>
      </c>
      <c r="AF51" s="75"/>
      <c r="AG51" s="64"/>
      <c r="AH51" s="64"/>
      <c r="AI51" s="16"/>
    </row>
    <row r="52" spans="1:83" ht="15.75" customHeight="1" thickBot="1">
      <c r="A52" s="9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9"/>
      <c r="AB52" s="69"/>
      <c r="AC52" s="64"/>
      <c r="AD52" s="67"/>
      <c r="AE52" s="67"/>
      <c r="AF52" s="64"/>
      <c r="AG52" s="64"/>
      <c r="AH52" s="64"/>
      <c r="AI52" s="16"/>
    </row>
    <row r="53" spans="1:83" ht="0.75" customHeight="1" thickTop="1">
      <c r="A53" s="128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30"/>
    </row>
    <row r="54" spans="1:83" s="70" customFormat="1">
      <c r="Y54" s="71"/>
      <c r="Z54" s="71"/>
      <c r="AA54" s="71"/>
      <c r="AB54" s="72"/>
      <c r="AF54" s="73"/>
      <c r="CD54" s="63"/>
      <c r="CE54" s="63"/>
    </row>
  </sheetData>
  <mergeCells count="79">
    <mergeCell ref="A53:AI53"/>
    <mergeCell ref="AJ38:AJ43"/>
    <mergeCell ref="AK38:AK43"/>
    <mergeCell ref="AL38:AL43"/>
    <mergeCell ref="AM38:AM43"/>
    <mergeCell ref="B48:G49"/>
    <mergeCell ref="J48:J49"/>
    <mergeCell ref="K48:P49"/>
    <mergeCell ref="Q48:Q49"/>
    <mergeCell ref="R48:W49"/>
    <mergeCell ref="X48:X49"/>
    <mergeCell ref="Y48:Y49"/>
    <mergeCell ref="Z48:Z49"/>
    <mergeCell ref="AB48:AB49"/>
    <mergeCell ref="AC48:AG48"/>
    <mergeCell ref="B51:G51"/>
    <mergeCell ref="AJ33:AJ34"/>
    <mergeCell ref="AK33:AK34"/>
    <mergeCell ref="AL33:AL34"/>
    <mergeCell ref="AM33:AM34"/>
    <mergeCell ref="B35:B37"/>
    <mergeCell ref="C35:C37"/>
    <mergeCell ref="AJ35:AJ37"/>
    <mergeCell ref="AK35:AK37"/>
    <mergeCell ref="AL35:AL37"/>
    <mergeCell ref="AM35:AM37"/>
    <mergeCell ref="AJ27:AJ29"/>
    <mergeCell ref="AK27:AK29"/>
    <mergeCell ref="AL27:AL29"/>
    <mergeCell ref="AM27:AM29"/>
    <mergeCell ref="B31:B32"/>
    <mergeCell ref="AJ31:AJ32"/>
    <mergeCell ref="AK31:AK32"/>
    <mergeCell ref="AL31:AL32"/>
    <mergeCell ref="AM31:AM32"/>
    <mergeCell ref="C27:C31"/>
    <mergeCell ref="AJ11:AJ20"/>
    <mergeCell ref="AK11:AK20"/>
    <mergeCell ref="AL11:AL20"/>
    <mergeCell ref="AM11:AM20"/>
    <mergeCell ref="B22:B26"/>
    <mergeCell ref="AJ22:AJ26"/>
    <mergeCell ref="AK22:AK26"/>
    <mergeCell ref="AL22:AL26"/>
    <mergeCell ref="AM22:AM26"/>
    <mergeCell ref="D23:D24"/>
    <mergeCell ref="E23:E24"/>
    <mergeCell ref="B11:B21"/>
    <mergeCell ref="C11:C21"/>
    <mergeCell ref="D12:D14"/>
    <mergeCell ref="E12:E14"/>
    <mergeCell ref="D19:D20"/>
    <mergeCell ref="B2:AH2"/>
    <mergeCell ref="B4:AH4"/>
    <mergeCell ref="B7:J9"/>
    <mergeCell ref="K7:X7"/>
    <mergeCell ref="AA7:AA10"/>
    <mergeCell ref="AB7:AB10"/>
    <mergeCell ref="AC7:AG7"/>
    <mergeCell ref="AH7:AH10"/>
    <mergeCell ref="K8:Q8"/>
    <mergeCell ref="R8:X8"/>
    <mergeCell ref="K9:M9"/>
    <mergeCell ref="N9:P9"/>
    <mergeCell ref="Q9:Q10"/>
    <mergeCell ref="R9:T9"/>
    <mergeCell ref="U9:W9"/>
    <mergeCell ref="X9:X10"/>
    <mergeCell ref="E19:E20"/>
    <mergeCell ref="Y7:Y10"/>
    <mergeCell ref="Z7:Z10"/>
    <mergeCell ref="B38:B43"/>
    <mergeCell ref="C38:C43"/>
    <mergeCell ref="B27:B29"/>
    <mergeCell ref="B33:B34"/>
    <mergeCell ref="C33:C34"/>
    <mergeCell ref="C22:C26"/>
    <mergeCell ref="D25:D26"/>
    <mergeCell ref="E25:E26"/>
  </mergeCells>
  <conditionalFormatting sqref="AG11:AH11 AG12:AG47 AH12:AH46">
    <cfRule type="cellIs" dxfId="5" priority="8" stopIfTrue="1" operator="equal">
      <formula>"X"</formula>
    </cfRule>
  </conditionalFormatting>
  <conditionalFormatting sqref="AC11:AC47">
    <cfRule type="cellIs" dxfId="4" priority="4" stopIfTrue="1" operator="equal">
      <formula>"X"</formula>
    </cfRule>
  </conditionalFormatting>
  <conditionalFormatting sqref="AF11:AF47">
    <cfRule type="cellIs" dxfId="3" priority="5" stopIfTrue="1" operator="equal">
      <formula>"X"</formula>
    </cfRule>
  </conditionalFormatting>
  <conditionalFormatting sqref="AD11:AD47">
    <cfRule type="cellIs" dxfId="2" priority="6" stopIfTrue="1" operator="equal">
      <formula>"X"</formula>
    </cfRule>
  </conditionalFormatting>
  <conditionalFormatting sqref="AE11:AE47">
    <cfRule type="cellIs" dxfId="1" priority="7" stopIfTrue="1" operator="equal">
      <formula>"X"</formula>
    </cfRule>
  </conditionalFormatting>
  <conditionalFormatting sqref="AH47">
    <cfRule type="cellIs" dxfId="0" priority="2" stopIfTrue="1" operator="equal">
      <formula>"X"</formula>
    </cfRule>
  </conditionalFormatting>
  <pageMargins left="0.70866141732283472" right="0.70866141732283472" top="0.74803149606299213" bottom="0.74803149606299213" header="0.31496062992125984" footer="0.31496062992125984"/>
  <pageSetup paperSize="8" scale="49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Organizzativa</vt:lpstr>
      <vt:lpstr>Foglio3</vt:lpstr>
      <vt:lpstr>Organizzativa!Area_stampa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2019-05-23T10:26:43Z</dcterms:modified>
</cp:coreProperties>
</file>